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/2020年　見積・オーダーフォルダ/受注/"/>
    </mc:Choice>
  </mc:AlternateContent>
  <xr:revisionPtr revIDLastSave="0" documentId="13_ncr:1_{14F03D9A-8740-924B-8BDC-28DB5A4F2FCE}" xr6:coauthVersionLast="36" xr6:coauthVersionMax="36" xr10:uidLastSave="{00000000-0000-0000-0000-000000000000}"/>
  <bookViews>
    <workbookView xWindow="11800" yWindow="460" windowWidth="26600" windowHeight="18680" xr2:uid="{C58BEE22-00EB-CD4F-840C-8B0E743D1585}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G33" i="1"/>
  <c r="E33" i="1"/>
  <c r="D33" i="1"/>
  <c r="F33" i="1"/>
  <c r="C33" i="1"/>
  <c r="H32" i="1" l="1"/>
  <c r="G32" i="1"/>
  <c r="F32" i="1"/>
  <c r="E32" i="1"/>
  <c r="D32" i="1"/>
  <c r="C32" i="1"/>
  <c r="H31" i="1" l="1"/>
  <c r="G31" i="1"/>
  <c r="F31" i="1"/>
  <c r="E31" i="1"/>
  <c r="D31" i="1"/>
  <c r="C31" i="1"/>
  <c r="H30" i="1" l="1"/>
  <c r="G30" i="1"/>
  <c r="F30" i="1"/>
  <c r="E30" i="1"/>
  <c r="D30" i="1"/>
  <c r="C30" i="1"/>
  <c r="H29" i="1" l="1"/>
  <c r="G29" i="1"/>
  <c r="F29" i="1"/>
  <c r="E29" i="1"/>
  <c r="D29" i="1"/>
  <c r="C29" i="1"/>
  <c r="H28" i="1" l="1"/>
  <c r="G28" i="1"/>
  <c r="F28" i="1"/>
  <c r="E28" i="1"/>
  <c r="D28" i="1"/>
  <c r="C28" i="1"/>
  <c r="H27" i="1" l="1"/>
  <c r="G27" i="1"/>
  <c r="F27" i="1"/>
  <c r="E27" i="1"/>
  <c r="D27" i="1"/>
  <c r="C27" i="1"/>
  <c r="H26" i="1" l="1"/>
  <c r="G26" i="1"/>
  <c r="F26" i="1"/>
  <c r="E26" i="1"/>
  <c r="D26" i="1"/>
  <c r="C26" i="1"/>
  <c r="H25" i="1" l="1"/>
  <c r="G25" i="1"/>
  <c r="F25" i="1"/>
  <c r="E25" i="1"/>
  <c r="D25" i="1"/>
  <c r="C25" i="1"/>
  <c r="H24" i="1" l="1"/>
  <c r="G24" i="1"/>
  <c r="F24" i="1"/>
  <c r="D24" i="1"/>
  <c r="C24" i="1"/>
  <c r="H23" i="1" l="1"/>
  <c r="G23" i="1"/>
  <c r="E23" i="1"/>
  <c r="F23" i="1"/>
  <c r="D23" i="1"/>
  <c r="C23" i="1"/>
  <c r="H22" i="1" l="1"/>
  <c r="G22" i="1"/>
  <c r="F22" i="1"/>
  <c r="E22" i="1"/>
  <c r="D22" i="1"/>
  <c r="C22" i="1"/>
  <c r="H21" i="1" l="1"/>
  <c r="G21" i="1"/>
  <c r="F21" i="1"/>
  <c r="E21" i="1"/>
  <c r="D21" i="1"/>
  <c r="C21" i="1"/>
  <c r="G20" i="1" l="1"/>
  <c r="F20" i="1"/>
  <c r="D20" i="1"/>
  <c r="C20" i="1"/>
  <c r="H20" i="1"/>
  <c r="G19" i="1" l="1"/>
  <c r="F19" i="1"/>
  <c r="E19" i="1"/>
  <c r="D19" i="1"/>
  <c r="C19" i="1"/>
  <c r="H19" i="1"/>
  <c r="H18" i="1" l="1"/>
  <c r="G18" i="1"/>
  <c r="F18" i="1"/>
  <c r="E18" i="1"/>
  <c r="D18" i="1"/>
  <c r="C18" i="1"/>
  <c r="H17" i="1" l="1"/>
  <c r="G17" i="1"/>
  <c r="F17" i="1"/>
  <c r="E17" i="1"/>
  <c r="D17" i="1"/>
  <c r="C17" i="1"/>
  <c r="H16" i="1" l="1"/>
  <c r="G16" i="1"/>
  <c r="F16" i="1"/>
  <c r="D16" i="1"/>
  <c r="C16" i="1"/>
  <c r="H15" i="1" l="1"/>
  <c r="G15" i="1"/>
  <c r="F15" i="1"/>
  <c r="D15" i="1"/>
  <c r="C15" i="1"/>
  <c r="H14" i="1" l="1"/>
  <c r="G14" i="1"/>
  <c r="F14" i="1"/>
  <c r="D14" i="1"/>
  <c r="C14" i="1"/>
  <c r="H13" i="1" l="1"/>
  <c r="E13" i="1"/>
  <c r="G13" i="1"/>
  <c r="F13" i="1"/>
  <c r="D13" i="1"/>
  <c r="C13" i="1"/>
  <c r="H12" i="1" l="1"/>
  <c r="E12" i="1"/>
  <c r="G12" i="1"/>
  <c r="F12" i="1"/>
  <c r="D12" i="1"/>
  <c r="C12" i="1"/>
  <c r="H11" i="1" l="1"/>
  <c r="E11" i="1"/>
  <c r="G11" i="1"/>
  <c r="F11" i="1"/>
  <c r="D11" i="1"/>
  <c r="C11" i="1"/>
  <c r="H10" i="1" l="1"/>
  <c r="E10" i="1"/>
  <c r="G10" i="1"/>
  <c r="D10" i="1"/>
  <c r="F10" i="1"/>
  <c r="C10" i="1"/>
  <c r="H9" i="1" l="1"/>
  <c r="E9" i="1"/>
  <c r="G9" i="1"/>
  <c r="F9" i="1"/>
  <c r="D9" i="1"/>
  <c r="C9" i="1"/>
  <c r="H8" i="1" l="1"/>
  <c r="E8" i="1"/>
  <c r="G8" i="1"/>
  <c r="F8" i="1"/>
  <c r="D8" i="1"/>
  <c r="C8" i="1"/>
  <c r="H7" i="1" l="1"/>
  <c r="E7" i="1"/>
  <c r="G7" i="1"/>
  <c r="F7" i="1"/>
  <c r="D7" i="1"/>
  <c r="C7" i="1"/>
  <c r="H6" i="1" l="1"/>
  <c r="E6" i="1"/>
  <c r="G6" i="1"/>
  <c r="F6" i="1"/>
  <c r="D6" i="1"/>
  <c r="C6" i="1"/>
  <c r="H5" i="1" l="1"/>
  <c r="G5" i="1"/>
  <c r="E5" i="1"/>
  <c r="F5" i="1"/>
  <c r="D5" i="1"/>
  <c r="C5" i="1"/>
  <c r="H4" i="1" l="1"/>
  <c r="E4" i="1"/>
  <c r="G4" i="1"/>
  <c r="F4" i="1"/>
  <c r="D4" i="1"/>
  <c r="C4" i="1"/>
  <c r="H3" i="1" l="1"/>
  <c r="E3" i="1"/>
  <c r="G3" i="1"/>
  <c r="F3" i="1"/>
  <c r="H2" i="1"/>
  <c r="D3" i="1"/>
  <c r="C3" i="1"/>
  <c r="E2" i="1" l="1"/>
  <c r="G2" i="1"/>
  <c r="D2" i="1"/>
  <c r="F2" i="1"/>
  <c r="C2" i="1"/>
</calcChain>
</file>

<file path=xl/sharedStrings.xml><?xml version="1.0" encoding="utf-8"?>
<sst xmlns="http://schemas.openxmlformats.org/spreadsheetml/2006/main" count="204" uniqueCount="118">
  <si>
    <t>オーダーNo.</t>
    <phoneticPr fontId="1"/>
  </si>
  <si>
    <t>見積No.</t>
    <rPh sb="0" eb="2">
      <t>ミツモリ</t>
    </rPh>
    <phoneticPr fontId="1"/>
  </si>
  <si>
    <t>案件名</t>
    <phoneticPr fontId="1"/>
  </si>
  <si>
    <t>発注者</t>
    <phoneticPr fontId="1"/>
  </si>
  <si>
    <t>工期</t>
    <rPh sb="0" eb="2">
      <t>コウキ</t>
    </rPh>
    <phoneticPr fontId="1"/>
  </si>
  <si>
    <t>住所</t>
    <rPh sb="0" eb="2">
      <t>ジュウショ</t>
    </rPh>
    <phoneticPr fontId="1"/>
  </si>
  <si>
    <t>営業担当</t>
    <rPh sb="0" eb="2">
      <t>エイギョウ</t>
    </rPh>
    <phoneticPr fontId="1"/>
  </si>
  <si>
    <t>o-20-0001</t>
    <phoneticPr fontId="1"/>
  </si>
  <si>
    <t>田中</t>
    <rPh sb="0" eb="2">
      <t>タナカ</t>
    </rPh>
    <phoneticPr fontId="1"/>
  </si>
  <si>
    <t>o-20-0002</t>
  </si>
  <si>
    <t>o-20-0003</t>
  </si>
  <si>
    <t>o-20-0004</t>
  </si>
  <si>
    <t>o-20-0005</t>
  </si>
  <si>
    <t>o-20-0006</t>
  </si>
  <si>
    <t>o-20-0007</t>
  </si>
  <si>
    <t>o-20-0008</t>
  </si>
  <si>
    <t>o-20-0009</t>
  </si>
  <si>
    <t>o-20-0010</t>
  </si>
  <si>
    <t>o-20-0011</t>
  </si>
  <si>
    <t>o-20-0012</t>
  </si>
  <si>
    <t>o-20-0013</t>
  </si>
  <si>
    <t>o-20-0014</t>
  </si>
  <si>
    <t>o-20-0015</t>
  </si>
  <si>
    <t>o-20-0016</t>
  </si>
  <si>
    <t>o-20-0017</t>
  </si>
  <si>
    <t>o-20-0018</t>
  </si>
  <si>
    <t>o-20-0019</t>
  </si>
  <si>
    <t>o-20-0020</t>
  </si>
  <si>
    <t>o-20-0021</t>
  </si>
  <si>
    <t>o-20-0022</t>
  </si>
  <si>
    <t>o-20-0023</t>
  </si>
  <si>
    <t>o-20-0024</t>
  </si>
  <si>
    <t>o-20-0025</t>
  </si>
  <si>
    <t>o-20-0026</t>
  </si>
  <si>
    <t>o-20-0027</t>
  </si>
  <si>
    <t>o-20-0028</t>
  </si>
  <si>
    <t>o-20-0029</t>
  </si>
  <si>
    <t>o-20-0030</t>
  </si>
  <si>
    <t>o-20-0031</t>
  </si>
  <si>
    <t>o-20-0032</t>
  </si>
  <si>
    <t>o-20-0033</t>
  </si>
  <si>
    <t>o-20-0034</t>
  </si>
  <si>
    <t>o-20-0035</t>
  </si>
  <si>
    <t>o-20-0036</t>
  </si>
  <si>
    <t>o-20-0037</t>
  </si>
  <si>
    <t>o-20-0038</t>
  </si>
  <si>
    <t>o-20-0039</t>
  </si>
  <si>
    <t>o-20-0040</t>
  </si>
  <si>
    <t>o-20-0041</t>
  </si>
  <si>
    <t>o-20-0042</t>
  </si>
  <si>
    <t>o-20-0043</t>
  </si>
  <si>
    <t>o-20-0044</t>
  </si>
  <si>
    <t>o-20-0045</t>
  </si>
  <si>
    <t>o-20-0046</t>
  </si>
  <si>
    <t>o-20-0047</t>
  </si>
  <si>
    <t>o-20-0048</t>
  </si>
  <si>
    <t>o-20-0049</t>
  </si>
  <si>
    <t>o-20-0050</t>
  </si>
  <si>
    <t>o-20-0051</t>
  </si>
  <si>
    <t>o-20-0052</t>
  </si>
  <si>
    <t>o-20-0053</t>
  </si>
  <si>
    <t>o-20-0054</t>
  </si>
  <si>
    <t>o-20-0055</t>
  </si>
  <si>
    <t>o-20-0056</t>
  </si>
  <si>
    <t>o-20-0057</t>
  </si>
  <si>
    <t>o-20-0058</t>
  </si>
  <si>
    <t>o-20-0059</t>
  </si>
  <si>
    <t>o-20-0060</t>
  </si>
  <si>
    <t>o-20-0061</t>
  </si>
  <si>
    <t>o-20-0062</t>
  </si>
  <si>
    <t>o-20-0063</t>
  </si>
  <si>
    <t>o-20-0064</t>
  </si>
  <si>
    <t>o-20-0065</t>
  </si>
  <si>
    <t>o-20-0066</t>
  </si>
  <si>
    <t>o-20-0067</t>
  </si>
  <si>
    <t>o-20-0068</t>
  </si>
  <si>
    <t>o-20-0069</t>
  </si>
  <si>
    <t>o-20-0070</t>
  </si>
  <si>
    <t>o-20-0071</t>
  </si>
  <si>
    <t>o-20-0072</t>
  </si>
  <si>
    <t>o-20-0073</t>
  </si>
  <si>
    <t>o-20-0074</t>
  </si>
  <si>
    <t>o-20-0075</t>
  </si>
  <si>
    <t>o-20-0076</t>
  </si>
  <si>
    <t>o-20-0077</t>
  </si>
  <si>
    <t>o-20-0078</t>
  </si>
  <si>
    <t>o-20-0079</t>
  </si>
  <si>
    <t>o-20-0080</t>
  </si>
  <si>
    <t>o-20-0081</t>
  </si>
  <si>
    <t>o-20-0082</t>
  </si>
  <si>
    <t>o-20-0083</t>
  </si>
  <si>
    <t>o-20-0084</t>
  </si>
  <si>
    <t>o-20-0085</t>
  </si>
  <si>
    <t>o-20-0086</t>
  </si>
  <si>
    <t>o-20-0087</t>
  </si>
  <si>
    <t>o-20-0088</t>
  </si>
  <si>
    <t>o-20-0089</t>
  </si>
  <si>
    <t>o-20-0090</t>
  </si>
  <si>
    <t>o-20-0091</t>
  </si>
  <si>
    <t>o-20-0092</t>
  </si>
  <si>
    <t>o-20-0093</t>
  </si>
  <si>
    <t>o-20-0094</t>
  </si>
  <si>
    <t>o-20-0095</t>
  </si>
  <si>
    <t>o-20-0096</t>
  </si>
  <si>
    <t>o-20-0097</t>
  </si>
  <si>
    <t>o-20-0098</t>
  </si>
  <si>
    <t>o-20-0099</t>
  </si>
  <si>
    <t>請負額</t>
    <rPh sb="0" eb="2">
      <t>ウケオイ</t>
    </rPh>
    <phoneticPr fontId="1"/>
  </si>
  <si>
    <t>田中</t>
    <rPh sb="0" eb="1">
      <t>タナカ</t>
    </rPh>
    <phoneticPr fontId="1"/>
  </si>
  <si>
    <t>受注日</t>
    <phoneticPr fontId="1"/>
  </si>
  <si>
    <t>-</t>
    <phoneticPr fontId="1"/>
  </si>
  <si>
    <t>施工担当</t>
    <rPh sb="0" eb="2">
      <t>セコウ</t>
    </rPh>
    <phoneticPr fontId="1"/>
  </si>
  <si>
    <t>武良</t>
    <rPh sb="0" eb="2">
      <t>ムラ</t>
    </rPh>
    <phoneticPr fontId="1"/>
  </si>
  <si>
    <t>呉</t>
    <rPh sb="0" eb="1">
      <t>クレ</t>
    </rPh>
    <phoneticPr fontId="1"/>
  </si>
  <si>
    <t>飯田</t>
    <rPh sb="0" eb="2">
      <t>イイダ</t>
    </rPh>
    <phoneticPr fontId="1"/>
  </si>
  <si>
    <t>飯田</t>
    <rPh sb="0" eb="1">
      <t>イイダ</t>
    </rPh>
    <phoneticPr fontId="1"/>
  </si>
  <si>
    <t>アズマ</t>
    <phoneticPr fontId="1"/>
  </si>
  <si>
    <t>武良</t>
    <rPh sb="0" eb="1">
      <t>ムラ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</si>
</sst>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00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1" applyBorder="1">
      <alignment vertical="center"/>
    </xf>
    <xf numFmtId="0" fontId="0" fillId="0" borderId="1" xfId="0" applyFill="1" applyBorder="1">
      <alignment vertical="center"/>
    </xf>
    <xf numFmtId="6" fontId="0" fillId="0" borderId="1" xfId="0" applyNumberFormat="1" applyBorder="1">
      <alignment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>
      <alignment vertical="center"/>
    </xf>
    <xf numFmtId="14" fontId="0" fillId="0" borderId="1" xfId="0" applyNumberFormat="1" applyBorder="1">
      <alignment vertical="center"/>
    </xf>
    <xf numFmtId="6" fontId="0" fillId="0" borderId="1" xfId="2" applyFont="1" applyBorder="1">
      <alignment vertical="center"/>
    </xf>
    <xf numFmtId="14" fontId="4" fillId="0" borderId="1" xfId="0" applyNumberFormat="1" applyFont="1" applyBorder="1">
      <alignment vertical="center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-0001&#12288;&#12523;&#12511;&#12456;&#12540;&#12523;N43%20202&#21495;&#2346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20-0018&#12288;HGS&#21335;&#40635;&#29983;1&#65363;&#65364;&#12288;403&#21495;&#2346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20-0019&#12288;&#12507;&#12441;&#12490;&#12531;&#12469;&#12441;&#12501;&#12442;&#12524;&#12452;&#12473;&#8545;20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20-0020&#12288;HGS&#21335;&#40635;&#29983;&#8545;&#12288;203&#21495;&#2346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20-0021&#12288;&#12418;&#12415;&#12375;&#12441;&#21488;&#25144;&#24314;&#12390;(&#20869;&#35013;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20-0022&#12288;&#33833;&#26412;&#37048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20-0023&#12288;&#26519;&#37048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20-0024&#12288;&#12510;&#12523;&#12501;&#12471;&#12441;&#12498;&#12441;&#12523;31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20-0025&#12288;&#12510;&#12523;&#12501;&#12471;&#12441;&#12498;&#12441;&#12523;20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20-0026&#12288;&#12477;&#12471;&#12456;&#23665;&#40763;&#12288;202&#12289;30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20-0027&#12288;&#12504;&#12441;&#12531;&#12486;&#12531;&#12471;&#12441;&#1251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-0004&#12288;&#12454;&#12451;&#12473;&#12486;&#12522;&#12450;&#29748;&#20284;403.&#21495;&#23460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20-0028&#12288;&#12463;&#12524;&#12540;&#12523;&#23470;&#12398;&#27810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20-0030&#12288;&#12523;&#12511;&#12456;&#12540;&#12523;&#12288;30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20-0031&#12288;&#945;Next&#26412;&#30010;50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20-0032&#12288;&#29872;&#22659;&#12522;&#12469;&#12540;&#12481;&#12288;&#36861;&#21152;&#24037;&#20107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20-0034&#12288;&#12507;&#12463;&#12518;&#12454;&#12467;&#12540;&#12507;&#12442;&#12288;101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20-0035&#12288;&#29748;&#20284;&#12510;&#12531;&#12471;&#12519;&#12531;203.205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20-0036&#12288;&#21271;4&#26465;&#12463;&#12525;&#12473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20-0037&#12288;&#26413;&#24140;&#12479;&#12527;&#12540;&#12510;&#12531;&#12471;&#12519;&#12531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20-0038&#12288;&#35914;&#27211;&#12486;&#12490;&#12531;&#12488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20-0041&#12288;&#35199;&#23713;2&#26465;11&#19969;&#30446;17&#30058;18&#2149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-0006&#12288;&#12501;&#12451;&#12458;&#12540;&#12524;&#12475;&#12524;&#12473;&#12488;303&#21495;&#23460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20-0046%20&#12456;&#12473;&#12467;&#12540;&#12488;&#26481;&#31712;&#36335;&#39365;&#21069;&#12288;202&#21495;&#23460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20-0054&#12288;&#12467;&#12540;&#12507;&#12442;&#12521;&#12473;&#12527;&#12452;&#12488;&#12441;&#12288;&#12459;&#12441;&#12521;&#12473;&#20132;&#25563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20-0029&#12288;&#12521;&#12452;&#12473;&#12441;&#12491;&#12475;&#1246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-0007&#12288;&#12458;&#12524;&#12531;&#12471;&#12441;&#12495;&#12454;&#12473;&#33457;&#24029;&#21335;1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-0011&#12288;&#12467;&#12540;&#12507;&#12442;&#12371;&#12414;&#12392;&#12441;&#12426;1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-0012&#12288;&#12467;&#12540;&#12507;&#12442;&#12371;&#12414;&#12392;&#12441;&#12426;20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0-0013&#12288;&#12521;&#12452;&#12473;&#12441;&#26412;&#37111;&#36890;&#8545;&#12288;202&#21495;&#2346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20-0015&#12288;&#12521;&#12452;&#12458;&#12531;&#12473;&#12441;&#12510;&#12531;&#12471;&#12519;&#12531;&#24179;&#23736;&#20844;&#22290;802&#21495;&#2346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0-0017&#12288;&#12458;&#12522;&#12456;&#12531;&#12488;&#12498;&#12523;&#12473;&#12441;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注意事項"/>
      <sheetName val="案件情報"/>
      <sheetName val="原価　大工"/>
      <sheetName val="原価　電気"/>
      <sheetName val="原価　設備"/>
      <sheetName val="原価　内装"/>
      <sheetName val="原価　その他"/>
      <sheetName val="見積書頭紙"/>
      <sheetName val="見積　大工"/>
      <sheetName val="見積　電気"/>
      <sheetName val="見積　設備"/>
      <sheetName val="見積　内装"/>
      <sheetName val="見積　その他"/>
      <sheetName val="粗利計算書"/>
      <sheetName val="台帳シート"/>
    </sheetNames>
    <sheetDataSet>
      <sheetData sheetId="0"/>
      <sheetData sheetId="1">
        <row r="2">
          <cell r="C2" t="str">
            <v>No.20-0001</v>
          </cell>
        </row>
        <row r="4">
          <cell r="B4" t="str">
            <v>ルミエールN43　202号室</v>
          </cell>
        </row>
        <row r="6">
          <cell r="B6" t="str">
            <v>株式会社HomeVillage</v>
          </cell>
        </row>
        <row r="8">
          <cell r="B8" t="str">
            <v>札幌市東区北43条東5丁目3-11</v>
          </cell>
          <cell r="G8" t="str">
            <v>2020/</v>
          </cell>
        </row>
      </sheetData>
      <sheetData sheetId="2"/>
      <sheetData sheetId="3"/>
      <sheetData sheetId="4"/>
      <sheetData sheetId="5"/>
      <sheetData sheetId="6"/>
      <sheetData sheetId="7">
        <row r="6">
          <cell r="A6">
            <v>241999.45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注意事項"/>
      <sheetName val="案件情報"/>
      <sheetName val="原価　大工"/>
      <sheetName val="原価　電気"/>
      <sheetName val="原価　設備"/>
      <sheetName val="原価　内装"/>
      <sheetName val="原価　その他"/>
      <sheetName val="見積書頭紙"/>
      <sheetName val="見積　大工"/>
      <sheetName val="見積　電気"/>
      <sheetName val="見積　設備"/>
      <sheetName val="見積　内装"/>
      <sheetName val="見積　その他"/>
      <sheetName val="粗利計算書"/>
      <sheetName val="台帳シート"/>
    </sheetNames>
    <sheetDataSet>
      <sheetData sheetId="0"/>
      <sheetData sheetId="1">
        <row r="2">
          <cell r="C2" t="str">
            <v>No.20-0018</v>
          </cell>
        </row>
        <row r="4">
          <cell r="B4" t="str">
            <v>HGS南麻生1ｓｔ　403</v>
          </cell>
        </row>
        <row r="6">
          <cell r="B6" t="str">
            <v>札幌オーナーズ株式会社</v>
          </cell>
        </row>
        <row r="8">
          <cell r="B8" t="str">
            <v>札幌市北区北36条西2丁目1-7</v>
          </cell>
          <cell r="G8" t="str">
            <v>2020/</v>
          </cell>
        </row>
      </sheetData>
      <sheetData sheetId="2"/>
      <sheetData sheetId="3"/>
      <sheetData sheetId="4"/>
      <sheetData sheetId="5"/>
      <sheetData sheetId="6"/>
      <sheetData sheetId="7">
        <row r="6">
          <cell r="A6">
            <v>16512.011999999999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注意事項"/>
      <sheetName val="案件情報"/>
      <sheetName val="原価　大工"/>
      <sheetName val="原価　電気"/>
      <sheetName val="原価　設備"/>
      <sheetName val="原価　内装"/>
      <sheetName val="原価　その他"/>
      <sheetName val="見積書頭紙"/>
      <sheetName val="見積　大工"/>
      <sheetName val="見積　電気"/>
      <sheetName val="見積　設備"/>
      <sheetName val="見積　内装"/>
      <sheetName val="見積　その他"/>
      <sheetName val="粗利計算書"/>
      <sheetName val="台帳シート"/>
    </sheetNames>
    <sheetDataSet>
      <sheetData sheetId="0"/>
      <sheetData sheetId="1">
        <row r="2">
          <cell r="C2" t="str">
            <v>No.20-0019</v>
          </cell>
        </row>
        <row r="4">
          <cell r="B4" t="str">
            <v>ボナンザプレイスⅡ　203</v>
          </cell>
        </row>
        <row r="6">
          <cell r="B6" t="str">
            <v>株式会社アップフィールド</v>
          </cell>
        </row>
        <row r="8">
          <cell r="B8" t="str">
            <v>札幌市東区北16条東17丁目3</v>
          </cell>
          <cell r="G8" t="str">
            <v>2020/</v>
          </cell>
        </row>
      </sheetData>
      <sheetData sheetId="2"/>
      <sheetData sheetId="3"/>
      <sheetData sheetId="4"/>
      <sheetData sheetId="5"/>
      <sheetData sheetId="6"/>
      <sheetData sheetId="7">
        <row r="6">
          <cell r="A6">
            <v>168960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注意事項"/>
      <sheetName val="案件情報"/>
      <sheetName val="原価　大工"/>
      <sheetName val="原価　電気"/>
      <sheetName val="原価　設備"/>
      <sheetName val="原価　内装"/>
      <sheetName val="原価　その他"/>
      <sheetName val="見積書頭紙"/>
      <sheetName val="見積　大工"/>
      <sheetName val="見積　電気"/>
      <sheetName val="見積　設備"/>
      <sheetName val="見積　内装"/>
      <sheetName val="見積　その他"/>
      <sheetName val="粗利計算書"/>
      <sheetName val="台帳シート"/>
      <sheetName val="Sheet1"/>
    </sheetNames>
    <sheetDataSet>
      <sheetData sheetId="0"/>
      <sheetData sheetId="1">
        <row r="2">
          <cell r="C2" t="str">
            <v>No.20-0020</v>
          </cell>
        </row>
        <row r="4">
          <cell r="B4" t="str">
            <v>HGS南麻生Ⅱ　203</v>
          </cell>
        </row>
        <row r="6">
          <cell r="B6" t="str">
            <v>札幌オーナーズ株式会社</v>
          </cell>
        </row>
        <row r="8">
          <cell r="B8" t="str">
            <v>札幌市北区北36条西2丁目1-6</v>
          </cell>
          <cell r="G8" t="str">
            <v>2020/</v>
          </cell>
        </row>
      </sheetData>
      <sheetData sheetId="2"/>
      <sheetData sheetId="3"/>
      <sheetData sheetId="4"/>
      <sheetData sheetId="5"/>
      <sheetData sheetId="6"/>
      <sheetData sheetId="7">
        <row r="6">
          <cell r="A6">
            <v>20899.597399999999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注意事項"/>
      <sheetName val="案件情報"/>
      <sheetName val="原価　大工"/>
      <sheetName val="原価　電気"/>
      <sheetName val="原価　設備"/>
      <sheetName val="原価　内装"/>
      <sheetName val="原価　その他"/>
      <sheetName val="見積書頭紙"/>
      <sheetName val="見積　大工"/>
      <sheetName val="見積　電気"/>
      <sheetName val="見積　設備"/>
      <sheetName val="見積　内装"/>
      <sheetName val="見積　その他"/>
      <sheetName val="粗利計算書"/>
      <sheetName val="台帳シート"/>
    </sheetNames>
    <sheetDataSet>
      <sheetData sheetId="0"/>
      <sheetData sheetId="1">
        <row r="2">
          <cell r="C2" t="str">
            <v>No.20-0021</v>
          </cell>
        </row>
        <row r="4">
          <cell r="B4" t="str">
            <v>もみじ台戸建て</v>
          </cell>
        </row>
        <row r="6">
          <cell r="B6" t="str">
            <v>（株）アスコート</v>
          </cell>
        </row>
        <row r="8">
          <cell r="G8" t="str">
            <v>2020/</v>
          </cell>
        </row>
      </sheetData>
      <sheetData sheetId="2"/>
      <sheetData sheetId="3"/>
      <sheetData sheetId="4"/>
      <sheetData sheetId="5"/>
      <sheetData sheetId="6"/>
      <sheetData sheetId="7">
        <row r="6">
          <cell r="A6">
            <v>512554.24000000005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注意事項"/>
      <sheetName val="案件情報"/>
      <sheetName val="原価　大工"/>
      <sheetName val="原価　電気"/>
      <sheetName val="原価　設備"/>
      <sheetName val="原価　内装"/>
      <sheetName val="原価　その他"/>
      <sheetName val="見積書頭紙"/>
      <sheetName val="見積　大工"/>
      <sheetName val="見積　電気"/>
      <sheetName val="見積　設備"/>
      <sheetName val="見積　内装"/>
      <sheetName val="見積　その他"/>
      <sheetName val="粗利計算書"/>
      <sheetName val="台帳シート"/>
    </sheetNames>
    <sheetDataSet>
      <sheetData sheetId="0" refreshError="1"/>
      <sheetData sheetId="1">
        <row r="2">
          <cell r="C2" t="str">
            <v>No.20-0022</v>
          </cell>
        </row>
        <row r="4">
          <cell r="B4" t="str">
            <v>萩本邸</v>
          </cell>
        </row>
        <row r="6">
          <cell r="B6" t="str">
            <v>（株）サイト—</v>
          </cell>
        </row>
        <row r="8">
          <cell r="G8" t="str">
            <v>2020/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A6">
            <v>1900000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注意事項"/>
      <sheetName val="案件情報"/>
      <sheetName val="原価　大工"/>
      <sheetName val="原価　電気"/>
      <sheetName val="原価　設備"/>
      <sheetName val="原価　内装"/>
      <sheetName val="原価　その他"/>
      <sheetName val="見積書頭紙"/>
      <sheetName val="見積　大工"/>
      <sheetName val="見積　電気"/>
      <sheetName val="見積　設備"/>
      <sheetName val="見積　内装"/>
      <sheetName val="見積　その他"/>
      <sheetName val="粗利計算書"/>
      <sheetName val="台帳シート"/>
    </sheetNames>
    <sheetDataSet>
      <sheetData sheetId="0"/>
      <sheetData sheetId="1">
        <row r="2">
          <cell r="C2" t="str">
            <v>No.20-0023</v>
          </cell>
        </row>
        <row r="4">
          <cell r="B4" t="str">
            <v>林邸</v>
          </cell>
        </row>
        <row r="6">
          <cell r="B6" t="str">
            <v>株式会社　純輝</v>
          </cell>
        </row>
        <row r="8">
          <cell r="G8" t="str">
            <v>2020/</v>
          </cell>
        </row>
      </sheetData>
      <sheetData sheetId="2"/>
      <sheetData sheetId="3"/>
      <sheetData sheetId="4"/>
      <sheetData sheetId="5"/>
      <sheetData sheetId="6"/>
      <sheetData sheetId="7">
        <row r="6">
          <cell r="A6">
            <v>44638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注意事項"/>
      <sheetName val="案件情報"/>
      <sheetName val="原価　大工"/>
      <sheetName val="原価　電気"/>
      <sheetName val="原価　設備"/>
      <sheetName val="原価　内装"/>
      <sheetName val="原価　その他"/>
      <sheetName val="見積書頭紙"/>
      <sheetName val="見積　大工"/>
      <sheetName val="見積　電気"/>
      <sheetName val="見積　設備"/>
      <sheetName val="見積　内装"/>
      <sheetName val="見積　その他"/>
      <sheetName val="粗利計算書"/>
      <sheetName val="台帳シート"/>
    </sheetNames>
    <sheetDataSet>
      <sheetData sheetId="0"/>
      <sheetData sheetId="1">
        <row r="2">
          <cell r="C2" t="str">
            <v>No.20-0024</v>
          </cell>
        </row>
        <row r="4">
          <cell r="B4" t="str">
            <v>マルフジビル　310号室</v>
          </cell>
        </row>
        <row r="6">
          <cell r="B6" t="str">
            <v>株式会社ハウスプロデュース</v>
          </cell>
        </row>
        <row r="8">
          <cell r="B8" t="str">
            <v>札幌市東区北22条東1丁目2-1</v>
          </cell>
          <cell r="G8" t="str">
            <v>2020/</v>
          </cell>
        </row>
      </sheetData>
      <sheetData sheetId="2"/>
      <sheetData sheetId="3"/>
      <sheetData sheetId="4"/>
      <sheetData sheetId="5"/>
      <sheetData sheetId="6"/>
      <sheetData sheetId="7">
        <row r="6">
          <cell r="A6">
            <v>174141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注意事項"/>
      <sheetName val="案件情報"/>
      <sheetName val="原価　大工"/>
      <sheetName val="原価　電気"/>
      <sheetName val="原価　設備"/>
      <sheetName val="原価　内装"/>
      <sheetName val="原価　その他"/>
      <sheetName val="見積書頭紙"/>
      <sheetName val="見積　大工"/>
      <sheetName val="見積　電気"/>
      <sheetName val="見積　設備"/>
      <sheetName val="見積　内装"/>
      <sheetName val="見積　その他"/>
      <sheetName val="粗利計算書"/>
      <sheetName val="台帳シート"/>
    </sheetNames>
    <sheetDataSet>
      <sheetData sheetId="0"/>
      <sheetData sheetId="1">
        <row r="2">
          <cell r="C2" t="str">
            <v>No.20-0025</v>
          </cell>
        </row>
        <row r="4">
          <cell r="B4" t="str">
            <v>マルフジビル　203号室</v>
          </cell>
        </row>
        <row r="6">
          <cell r="B6" t="str">
            <v>株式会社ハウスプロデュース</v>
          </cell>
        </row>
        <row r="8">
          <cell r="B8" t="str">
            <v>札幌市東区北22条東1丁目2-1</v>
          </cell>
          <cell r="G8" t="str">
            <v>2020/</v>
          </cell>
        </row>
      </sheetData>
      <sheetData sheetId="2"/>
      <sheetData sheetId="3"/>
      <sheetData sheetId="4"/>
      <sheetData sheetId="5"/>
      <sheetData sheetId="6"/>
      <sheetData sheetId="7">
        <row r="6">
          <cell r="A6">
            <v>232001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注意事項"/>
      <sheetName val="案件情報"/>
      <sheetName val="原価　大工"/>
      <sheetName val="原価　電気"/>
      <sheetName val="原価　設備"/>
      <sheetName val="原価　内装"/>
      <sheetName val="原価　その他"/>
      <sheetName val="見積書頭紙"/>
      <sheetName val="見積　大工"/>
      <sheetName val="見積　電気"/>
      <sheetName val="見積　設備"/>
      <sheetName val="見積　内装"/>
      <sheetName val="見積　その他"/>
      <sheetName val="粗利計算書"/>
      <sheetName val="台帳シート"/>
    </sheetNames>
    <sheetDataSet>
      <sheetData sheetId="0" refreshError="1"/>
      <sheetData sheetId="1">
        <row r="2">
          <cell r="C2" t="str">
            <v>No.20-0026</v>
          </cell>
        </row>
        <row r="4">
          <cell r="B4" t="str">
            <v>ソシエ山鼻　202,302号室</v>
          </cell>
        </row>
        <row r="6">
          <cell r="B6" t="str">
            <v>株式会社　純輝</v>
          </cell>
        </row>
        <row r="8">
          <cell r="B8" t="str">
            <v>札幌市中央区南14条西15丁目1-5</v>
          </cell>
          <cell r="G8" t="str">
            <v>2020/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A6">
            <v>260854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注意事項"/>
      <sheetName val="案件情報"/>
      <sheetName val="原価　大工"/>
      <sheetName val="原価　電気"/>
      <sheetName val="原価　設備"/>
      <sheetName val="原価　内装"/>
      <sheetName val="原価　その他"/>
      <sheetName val="見積書頭紙"/>
      <sheetName val="見積　大工"/>
      <sheetName val="見積　電気"/>
      <sheetName val="見積　設備"/>
      <sheetName val="見積　内装"/>
      <sheetName val="見積　その他"/>
      <sheetName val="粗利計算書"/>
      <sheetName val="台帳シート"/>
    </sheetNames>
    <sheetDataSet>
      <sheetData sheetId="0" refreshError="1"/>
      <sheetData sheetId="1">
        <row r="2">
          <cell r="C2" t="str">
            <v>No.20-0027</v>
          </cell>
        </row>
        <row r="4">
          <cell r="B4" t="str">
            <v>ベンテンジマ</v>
          </cell>
        </row>
        <row r="6">
          <cell r="B6" t="str">
            <v>株式会社　アルファー匠建工業</v>
          </cell>
        </row>
        <row r="8">
          <cell r="G8" t="str">
            <v>2020/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A6">
            <v>44880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注意事項"/>
      <sheetName val="案件情報"/>
      <sheetName val="原価　大工"/>
      <sheetName val="原価　電気"/>
      <sheetName val="原価　設備"/>
      <sheetName val="原価　内装"/>
      <sheetName val="原価　その他"/>
      <sheetName val="見積書頭紙"/>
      <sheetName val="見積　大工"/>
      <sheetName val="見積　電気"/>
      <sheetName val="見積　設備"/>
      <sheetName val="見積　内装"/>
      <sheetName val="見積　その他"/>
      <sheetName val="粗利計算書"/>
      <sheetName val="台帳シート"/>
    </sheetNames>
    <sheetDataSet>
      <sheetData sheetId="0"/>
      <sheetData sheetId="1">
        <row r="2">
          <cell r="C2" t="str">
            <v>No.20-0004</v>
          </cell>
        </row>
        <row r="4">
          <cell r="B4" t="str">
            <v>ウィステリア琴似　403号室</v>
          </cell>
        </row>
        <row r="6">
          <cell r="B6" t="str">
            <v>札幌スターツ株式会社</v>
          </cell>
        </row>
        <row r="8">
          <cell r="B8" t="str">
            <v>札幌市西区琴似2条5丁目2-6</v>
          </cell>
          <cell r="G8" t="str">
            <v>2020/</v>
          </cell>
        </row>
      </sheetData>
      <sheetData sheetId="2"/>
      <sheetData sheetId="3"/>
      <sheetData sheetId="4"/>
      <sheetData sheetId="5"/>
      <sheetData sheetId="6"/>
      <sheetData sheetId="7">
        <row r="6">
          <cell r="A6">
            <v>326908.58750000002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注意事項"/>
      <sheetName val="案件情報"/>
      <sheetName val="原価　大工"/>
      <sheetName val="原価　電気"/>
      <sheetName val="原価　設備"/>
      <sheetName val="原価　内装"/>
      <sheetName val="原価　その他"/>
      <sheetName val="見積書頭紙"/>
      <sheetName val="見積　大工"/>
      <sheetName val="見積　電気"/>
      <sheetName val="見積　設備"/>
      <sheetName val="見積　内装"/>
      <sheetName val="見積　その他"/>
      <sheetName val="粗利計算書"/>
      <sheetName val="台帳シート"/>
    </sheetNames>
    <sheetDataSet>
      <sheetData sheetId="0" refreshError="1"/>
      <sheetData sheetId="1">
        <row r="2">
          <cell r="C2" t="str">
            <v>No.20-0028</v>
          </cell>
        </row>
        <row r="4">
          <cell r="B4" t="str">
            <v>クレール宮の沢　202号室</v>
          </cell>
        </row>
        <row r="6">
          <cell r="B6" t="str">
            <v>株式会社HomeVillage</v>
          </cell>
        </row>
        <row r="8">
          <cell r="B8" t="str">
            <v>札幌市手稲区西宮の沢3条3丁目5-14</v>
          </cell>
          <cell r="G8" t="str">
            <v>2020/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A6">
            <v>22220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注意事項"/>
      <sheetName val="案件情報"/>
      <sheetName val="原価　大工"/>
      <sheetName val="原価　電気"/>
      <sheetName val="原価　設備"/>
      <sheetName val="原価　内装"/>
      <sheetName val="原価　その他"/>
      <sheetName val="見積書頭紙"/>
      <sheetName val="見積　大工"/>
      <sheetName val="見積　電気"/>
      <sheetName val="見積　設備"/>
      <sheetName val="見積　内装"/>
      <sheetName val="見積　その他"/>
      <sheetName val="粗利計算書"/>
      <sheetName val="台帳シート"/>
    </sheetNames>
    <sheetDataSet>
      <sheetData sheetId="0" refreshError="1"/>
      <sheetData sheetId="1">
        <row r="2">
          <cell r="C2" t="str">
            <v>No.20-0030</v>
          </cell>
        </row>
        <row r="4">
          <cell r="B4" t="str">
            <v>ルミエール　301</v>
          </cell>
        </row>
        <row r="6">
          <cell r="B6" t="str">
            <v>スターツ株式会社</v>
          </cell>
        </row>
        <row r="8">
          <cell r="B8" t="str">
            <v>札幌市北区新琴似1条4丁目7-12</v>
          </cell>
          <cell r="G8" t="str">
            <v>2020/5/28-2020/6/20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A6">
            <v>127872.40620000001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注意事項"/>
      <sheetName val="案件情報"/>
      <sheetName val="原価　大工"/>
      <sheetName val="原価　電気"/>
      <sheetName val="原価　設備"/>
      <sheetName val="原価　内装"/>
      <sheetName val="原価　その他"/>
      <sheetName val="見積書頭紙"/>
      <sheetName val="見積　大工"/>
      <sheetName val="見積　電気"/>
      <sheetName val="見積　設備"/>
      <sheetName val="見積　内装"/>
      <sheetName val="見積　その他"/>
      <sheetName val="粗利計算書"/>
      <sheetName val="台帳シート"/>
    </sheetNames>
    <sheetDataSet>
      <sheetData sheetId="0" refreshError="1"/>
      <sheetData sheetId="1">
        <row r="2">
          <cell r="C2" t="str">
            <v>No.20-0031</v>
          </cell>
        </row>
        <row r="4">
          <cell r="B4" t="str">
            <v>αNext本町　505</v>
          </cell>
        </row>
        <row r="6">
          <cell r="B6" t="str">
            <v>スターツ株式会社</v>
          </cell>
        </row>
        <row r="8">
          <cell r="B8" t="str">
            <v>札幌市東区本町2条3丁目6-5</v>
          </cell>
          <cell r="G8" t="str">
            <v>2020/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A6">
            <v>199649.90848000001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注意事項"/>
      <sheetName val="案件情報"/>
      <sheetName val="原価　大工"/>
      <sheetName val="原価　電気"/>
      <sheetName val="原価　設備"/>
      <sheetName val="原価　内装"/>
      <sheetName val="原価　その他"/>
      <sheetName val="見積書頭紙"/>
      <sheetName val="見積　大工"/>
      <sheetName val="見積　電気"/>
      <sheetName val="見積　設備"/>
      <sheetName val="見積　内装"/>
      <sheetName val="見積　その他"/>
      <sheetName val="粗利計算書"/>
      <sheetName val="台帳シート"/>
    </sheetNames>
    <sheetDataSet>
      <sheetData sheetId="0" refreshError="1"/>
      <sheetData sheetId="1">
        <row r="2">
          <cell r="C2" t="str">
            <v>No.20-0032</v>
          </cell>
        </row>
        <row r="4">
          <cell r="B4" t="str">
            <v>環境リサーチ　追加工事</v>
          </cell>
        </row>
        <row r="6">
          <cell r="B6" t="str">
            <v>島津理化</v>
          </cell>
        </row>
        <row r="8">
          <cell r="G8" t="str">
            <v>2020/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A6">
            <v>183150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注意事項"/>
      <sheetName val="案件情報"/>
      <sheetName val="原価　大工"/>
      <sheetName val="原価　電気"/>
      <sheetName val="原価　設備"/>
      <sheetName val="原価　内装"/>
      <sheetName val="原価　その他"/>
      <sheetName val="見積書頭紙"/>
      <sheetName val="見積　大工"/>
      <sheetName val="見積　電気"/>
      <sheetName val="見積　設備"/>
      <sheetName val="見積　内装"/>
      <sheetName val="見積　その他"/>
      <sheetName val="粗利計算書"/>
      <sheetName val="台帳シート"/>
    </sheetNames>
    <sheetDataSet>
      <sheetData sheetId="0" refreshError="1"/>
      <sheetData sheetId="1">
        <row r="2">
          <cell r="C2" t="str">
            <v>No.20-0034</v>
          </cell>
        </row>
        <row r="4">
          <cell r="B4" t="str">
            <v>ホクユウーポ第3　101</v>
          </cell>
        </row>
        <row r="6">
          <cell r="B6" t="str">
            <v>カワツ</v>
          </cell>
        </row>
        <row r="8">
          <cell r="G8" t="str">
            <v>2020/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A6">
            <v>111000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注意事項"/>
      <sheetName val="案件情報"/>
      <sheetName val="原価　大工"/>
      <sheetName val="原価　電気"/>
      <sheetName val="原価　設備"/>
      <sheetName val="原価　内装"/>
      <sheetName val="原価　その他"/>
      <sheetName val="見積書頭紙"/>
      <sheetName val="見積　大工"/>
      <sheetName val="見積　電気"/>
      <sheetName val="見積　設備"/>
      <sheetName val="見積　内装"/>
      <sheetName val="見積　その他"/>
      <sheetName val="粗利計算書"/>
      <sheetName val="台帳シート"/>
    </sheetNames>
    <sheetDataSet>
      <sheetData sheetId="0" refreshError="1"/>
      <sheetData sheetId="1">
        <row r="2">
          <cell r="C2" t="str">
            <v>No.20-0035</v>
          </cell>
        </row>
        <row r="4">
          <cell r="B4" t="str">
            <v>琴似マンション203.205</v>
          </cell>
        </row>
        <row r="6">
          <cell r="B6" t="str">
            <v>武蔵</v>
          </cell>
        </row>
        <row r="8">
          <cell r="G8" t="str">
            <v>2020/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G4">
            <v>24999.999999999996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注意事項"/>
      <sheetName val="案件情報"/>
      <sheetName val="原価　大工"/>
      <sheetName val="原価　電気"/>
      <sheetName val="原価　設備"/>
      <sheetName val="原価　内装"/>
      <sheetName val="原価　その他"/>
      <sheetName val="見積書頭紙"/>
      <sheetName val="見積　大工"/>
      <sheetName val="見積　電気"/>
      <sheetName val="見積　設備"/>
      <sheetName val="見積　内装"/>
      <sheetName val="見積　その他"/>
      <sheetName val="粗利計算書"/>
      <sheetName val="台帳シート"/>
    </sheetNames>
    <sheetDataSet>
      <sheetData sheetId="0" refreshError="1"/>
      <sheetData sheetId="1">
        <row r="2">
          <cell r="C2" t="str">
            <v>No.20-0036</v>
          </cell>
        </row>
        <row r="4">
          <cell r="B4" t="str">
            <v>北四条　クロス</v>
          </cell>
        </row>
        <row r="6">
          <cell r="B6" t="str">
            <v>武蔵</v>
          </cell>
        </row>
        <row r="8">
          <cell r="G8" t="str">
            <v>2020/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G4">
            <v>6600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注意事項"/>
      <sheetName val="案件情報"/>
      <sheetName val="原価　大工"/>
      <sheetName val="原価　電気"/>
      <sheetName val="原価　設備"/>
      <sheetName val="原価　内装"/>
      <sheetName val="原価　その他"/>
      <sheetName val="見積書頭紙"/>
      <sheetName val="見積　大工"/>
      <sheetName val="見積　電気"/>
      <sheetName val="見積　設備"/>
      <sheetName val="見積　内装"/>
      <sheetName val="見積　その他"/>
      <sheetName val="粗利計算書"/>
      <sheetName val="台帳シート"/>
    </sheetNames>
    <sheetDataSet>
      <sheetData sheetId="0" refreshError="1"/>
      <sheetData sheetId="1">
        <row r="2">
          <cell r="C2" t="str">
            <v>No.20-0037</v>
          </cell>
        </row>
        <row r="4">
          <cell r="B4" t="str">
            <v>札幌タワーマンション</v>
          </cell>
        </row>
        <row r="6">
          <cell r="B6" t="str">
            <v>家者語り</v>
          </cell>
        </row>
        <row r="8">
          <cell r="G8" t="str">
            <v>2020/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G4">
            <v>529000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注意事項"/>
      <sheetName val="案件情報"/>
      <sheetName val="原価　大工"/>
      <sheetName val="原価　電気"/>
      <sheetName val="原価　設備"/>
      <sheetName val="原価　内装"/>
      <sheetName val="原価　その他"/>
      <sheetName val="見積書頭紙"/>
      <sheetName val="見積　大工"/>
      <sheetName val="見積　電気"/>
      <sheetName val="見積　設備"/>
      <sheetName val="見積　内装"/>
      <sheetName val="見積　その他"/>
      <sheetName val="粗利計算書"/>
      <sheetName val="台帳シート"/>
    </sheetNames>
    <sheetDataSet>
      <sheetData sheetId="0" refreshError="1"/>
      <sheetData sheetId="1">
        <row r="2">
          <cell r="C2" t="str">
            <v>No.20-0038</v>
          </cell>
        </row>
        <row r="4">
          <cell r="B4" t="str">
            <v>豊橋テナント</v>
          </cell>
        </row>
        <row r="6">
          <cell r="B6" t="str">
            <v>家者語り</v>
          </cell>
        </row>
        <row r="8">
          <cell r="G8" t="str">
            <v>2020/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G4">
            <v>1225270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注意事項"/>
      <sheetName val="案件情報"/>
      <sheetName val="原価　大工"/>
      <sheetName val="原価　電気"/>
      <sheetName val="原価　設備"/>
      <sheetName val="原価　内装"/>
      <sheetName val="原価　その他"/>
      <sheetName val="見積書頭紙"/>
      <sheetName val="見積　大工"/>
      <sheetName val="見積　電気"/>
      <sheetName val="見積　設備"/>
      <sheetName val="見積　内装"/>
      <sheetName val="見積　その他"/>
      <sheetName val="粗利計算書"/>
      <sheetName val="台帳シート"/>
    </sheetNames>
    <sheetDataSet>
      <sheetData sheetId="0" refreshError="1"/>
      <sheetData sheetId="1">
        <row r="2">
          <cell r="C2" t="str">
            <v>No.20-0041</v>
          </cell>
        </row>
        <row r="4">
          <cell r="B4" t="str">
            <v>西岡戸建て賃貸　修繕改修工事</v>
          </cell>
        </row>
        <row r="6">
          <cell r="B6" t="str">
            <v>株式会社Homevillage</v>
          </cell>
        </row>
        <row r="8">
          <cell r="B8" t="str">
            <v>西岡2条11丁目17番18号</v>
          </cell>
          <cell r="G8" t="str">
            <v>2020/5/11-2020/6/20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A6">
            <v>1613419.4339999175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注意事項"/>
      <sheetName val="案件情報"/>
      <sheetName val="原価　大工"/>
      <sheetName val="原価　電気"/>
      <sheetName val="原価　設備"/>
      <sheetName val="原価　内装"/>
      <sheetName val="原価　その他"/>
      <sheetName val="見積書頭紙"/>
      <sheetName val="見積　大工"/>
      <sheetName val="見積　電気"/>
      <sheetName val="見積　設備"/>
      <sheetName val="見積　内装"/>
      <sheetName val="見積　その他"/>
      <sheetName val="粗利計算書"/>
      <sheetName val="台帳シート"/>
    </sheetNames>
    <sheetDataSet>
      <sheetData sheetId="0"/>
      <sheetData sheetId="1">
        <row r="2">
          <cell r="C2" t="str">
            <v>No.20-0006</v>
          </cell>
        </row>
        <row r="4">
          <cell r="B4" t="str">
            <v>フィオーレセレスト　303号室</v>
          </cell>
        </row>
        <row r="6">
          <cell r="B6" t="str">
            <v>札幌スターツ株式会社</v>
          </cell>
        </row>
        <row r="8">
          <cell r="B8" t="str">
            <v>札幌市北区北6条西8丁目3-7</v>
          </cell>
          <cell r="G8" t="str">
            <v>2020/</v>
          </cell>
        </row>
      </sheetData>
      <sheetData sheetId="2"/>
      <sheetData sheetId="3"/>
      <sheetData sheetId="4"/>
      <sheetData sheetId="5"/>
      <sheetData sheetId="6"/>
      <sheetData sheetId="7">
        <row r="6">
          <cell r="A6">
            <v>44440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注意事項"/>
      <sheetName val="案件情報"/>
      <sheetName val="原価　大工"/>
      <sheetName val="原価　電気"/>
      <sheetName val="原価　設備"/>
      <sheetName val="原価　内装"/>
      <sheetName val="原価　その他"/>
      <sheetName val="見積書頭紙"/>
      <sheetName val="見積　大工"/>
      <sheetName val="見積　電気"/>
      <sheetName val="見積　設備"/>
      <sheetName val="見積　内装"/>
      <sheetName val="見積　その他"/>
      <sheetName val="粗利計算書"/>
      <sheetName val="台帳シート"/>
    </sheetNames>
    <sheetDataSet>
      <sheetData sheetId="0" refreshError="1"/>
      <sheetData sheetId="1">
        <row r="2">
          <cell r="C2" t="str">
            <v>No.20-0046</v>
          </cell>
        </row>
        <row r="4">
          <cell r="B4" t="str">
            <v>エスコート東篠路駅前　202号室</v>
          </cell>
        </row>
        <row r="6">
          <cell r="B6" t="str">
            <v>株式会社　Homevillage</v>
          </cell>
        </row>
        <row r="8">
          <cell r="B8" t="str">
            <v>札幌市北区拓北６条３丁目１-２２</v>
          </cell>
          <cell r="G8">
            <v>43965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A6">
            <v>5500.4950000000008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注意事項"/>
      <sheetName val="案件情報"/>
      <sheetName val="原価　大工"/>
      <sheetName val="原価　電気"/>
      <sheetName val="原価　設備"/>
      <sheetName val="原価　内装"/>
      <sheetName val="原価　その他"/>
      <sheetName val="見積書頭紙"/>
      <sheetName val="見積　大工"/>
      <sheetName val="見積　電気"/>
      <sheetName val="見積　設備"/>
      <sheetName val="見積　内装"/>
      <sheetName val="見積　その他"/>
      <sheetName val="粗利計算書"/>
      <sheetName val="台帳シート"/>
    </sheetNames>
    <sheetDataSet>
      <sheetData sheetId="0" refreshError="1"/>
      <sheetData sheetId="1">
        <row r="2">
          <cell r="C2" t="str">
            <v>No.20-0054</v>
          </cell>
        </row>
        <row r="4">
          <cell r="B4" t="str">
            <v>コーポラスワイド　共用部ガラス交換</v>
          </cell>
        </row>
        <row r="6">
          <cell r="B6" t="str">
            <v>株式会社HomeVillage</v>
          </cell>
        </row>
        <row r="8">
          <cell r="G8">
            <v>43976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A6">
            <v>9019.9967000000015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注意事項"/>
      <sheetName val="案件情報"/>
      <sheetName val="原価　大工"/>
      <sheetName val="原価　設備B"/>
      <sheetName val="原価　設備D"/>
      <sheetName val="原価　内装"/>
      <sheetName val="原価　その他"/>
      <sheetName val="見積書頭紙"/>
      <sheetName val="見積　大工"/>
      <sheetName val="見積　設備B"/>
      <sheetName val="見積　設備D"/>
      <sheetName val="見積　内装"/>
      <sheetName val="粗利計算書"/>
      <sheetName val="台帳シート"/>
    </sheetNames>
    <sheetDataSet>
      <sheetData sheetId="0" refreshError="1"/>
      <sheetData sheetId="1">
        <row r="2">
          <cell r="C2" t="str">
            <v>No.20-0029</v>
          </cell>
        </row>
        <row r="4">
          <cell r="B4" t="str">
            <v>ライズニセコ新築工事　B棟・D棟</v>
          </cell>
        </row>
        <row r="6">
          <cell r="B6" t="str">
            <v>エムズインダストリー株式会社</v>
          </cell>
        </row>
        <row r="8">
          <cell r="B8" t="str">
            <v>虻田郡倶知安町北3条東6丁目4</v>
          </cell>
          <cell r="G8" t="str">
            <v>2020/11/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A6">
            <v>67198999.752233163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注意事項"/>
      <sheetName val="案件情報"/>
      <sheetName val="原価　大工"/>
      <sheetName val="原価　電気"/>
      <sheetName val="原価　設備"/>
      <sheetName val="原価　内装"/>
      <sheetName val="原価　その他"/>
      <sheetName val="見積書頭紙"/>
      <sheetName val="見積　大工"/>
      <sheetName val="見積　電気"/>
      <sheetName val="見積　設備"/>
      <sheetName val="見積　内装"/>
      <sheetName val="見積　その他"/>
      <sheetName val="粗利計算書"/>
      <sheetName val="台帳シート"/>
    </sheetNames>
    <sheetDataSet>
      <sheetData sheetId="0"/>
      <sheetData sheetId="1">
        <row r="2">
          <cell r="C2" t="str">
            <v>No.20-0007</v>
          </cell>
        </row>
        <row r="4">
          <cell r="B4" t="str">
            <v>オレンジハウス花川南　101号室</v>
          </cell>
        </row>
        <row r="6">
          <cell r="B6" t="str">
            <v>札幌スターツ株式会社</v>
          </cell>
        </row>
        <row r="8">
          <cell r="B8" t="str">
            <v>石狩市花川南1条3丁目102</v>
          </cell>
          <cell r="G8">
            <v>43988</v>
          </cell>
        </row>
      </sheetData>
      <sheetData sheetId="2"/>
      <sheetData sheetId="3"/>
      <sheetData sheetId="4"/>
      <sheetData sheetId="5"/>
      <sheetData sheetId="6"/>
      <sheetData sheetId="7">
        <row r="6">
          <cell r="A6">
            <v>15400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注意事項"/>
      <sheetName val="案件情報"/>
      <sheetName val="原価　大工"/>
      <sheetName val="原価　電気"/>
      <sheetName val="原価　設備"/>
      <sheetName val="原価　内装"/>
      <sheetName val="原価　その他"/>
      <sheetName val="見積書頭紙"/>
      <sheetName val="見積　大工"/>
      <sheetName val="見積　電気"/>
      <sheetName val="見積　設備"/>
      <sheetName val="見積　内装"/>
      <sheetName val="見積　その他"/>
      <sheetName val="粗利計算書"/>
      <sheetName val="台帳シート"/>
    </sheetNames>
    <sheetDataSet>
      <sheetData sheetId="0"/>
      <sheetData sheetId="1">
        <row r="2">
          <cell r="C2" t="str">
            <v>No.20-0011</v>
          </cell>
        </row>
        <row r="4">
          <cell r="B4" t="str">
            <v>コーポこまどり　102</v>
          </cell>
        </row>
        <row r="6">
          <cell r="B6" t="str">
            <v>株式会社HomeVillage</v>
          </cell>
        </row>
        <row r="8">
          <cell r="B8" t="str">
            <v>札幌市豊平区中の島2条4丁目6-5</v>
          </cell>
          <cell r="G8" t="str">
            <v>2020/</v>
          </cell>
        </row>
      </sheetData>
      <sheetData sheetId="2"/>
      <sheetData sheetId="3"/>
      <sheetData sheetId="4"/>
      <sheetData sheetId="5"/>
      <sheetData sheetId="6"/>
      <sheetData sheetId="7">
        <row r="6">
          <cell r="A6">
            <v>63789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注意事項"/>
      <sheetName val="案件情報"/>
      <sheetName val="原価　大工"/>
      <sheetName val="原価　電気"/>
      <sheetName val="原価　設備"/>
      <sheetName val="原価　内装"/>
      <sheetName val="原価　その他"/>
      <sheetName val="見積書頭紙"/>
      <sheetName val="見積　大工"/>
      <sheetName val="見積　電気"/>
      <sheetName val="見積　設備"/>
      <sheetName val="見積　内装"/>
      <sheetName val="見積　その他"/>
      <sheetName val="粗利計算書"/>
      <sheetName val="台帳シート"/>
    </sheetNames>
    <sheetDataSet>
      <sheetData sheetId="0"/>
      <sheetData sheetId="1">
        <row r="2">
          <cell r="C2" t="str">
            <v>No.20-0012</v>
          </cell>
        </row>
        <row r="4">
          <cell r="B4" t="str">
            <v>コーポこまどり　202号室</v>
          </cell>
        </row>
        <row r="6">
          <cell r="B6" t="str">
            <v>株式会社HomeVillage</v>
          </cell>
        </row>
        <row r="8">
          <cell r="B8" t="str">
            <v>札幌市豊平区中の島2条4丁目6-5</v>
          </cell>
          <cell r="G8" t="str">
            <v>2020/</v>
          </cell>
        </row>
      </sheetData>
      <sheetData sheetId="2"/>
      <sheetData sheetId="3"/>
      <sheetData sheetId="4"/>
      <sheetData sheetId="5"/>
      <sheetData sheetId="6"/>
      <sheetData sheetId="7">
        <row r="6">
          <cell r="A6">
            <v>28924.5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注意事項"/>
      <sheetName val="案件情報"/>
      <sheetName val="原価　大工"/>
      <sheetName val="原価　電気"/>
      <sheetName val="原価　設備"/>
      <sheetName val="原価　内装"/>
      <sheetName val="原価　その他"/>
      <sheetName val="見積書頭紙"/>
      <sheetName val="見積　大工"/>
      <sheetName val="見積　電気"/>
      <sheetName val="見積　設備"/>
      <sheetName val="見積　内装"/>
      <sheetName val="見積　その他"/>
      <sheetName val="粗利計算書"/>
      <sheetName val="台帳シート"/>
    </sheetNames>
    <sheetDataSet>
      <sheetData sheetId="0"/>
      <sheetData sheetId="1">
        <row r="2">
          <cell r="C2" t="str">
            <v>No.20-0013</v>
          </cell>
        </row>
        <row r="4">
          <cell r="B4" t="str">
            <v>ライズ本郷通Ⅱ　202号室</v>
          </cell>
        </row>
        <row r="6">
          <cell r="B6" t="str">
            <v>札幌オーナーズ株式会社</v>
          </cell>
        </row>
        <row r="8">
          <cell r="B8"/>
          <cell r="G8" t="str">
            <v>2020/</v>
          </cell>
        </row>
      </sheetData>
      <sheetData sheetId="2"/>
      <sheetData sheetId="3"/>
      <sheetData sheetId="4"/>
      <sheetData sheetId="5"/>
      <sheetData sheetId="6"/>
      <sheetData sheetId="7">
        <row r="6">
          <cell r="A6">
            <v>77438.530400000003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注意事項"/>
      <sheetName val="案件情報"/>
      <sheetName val="原価　大工"/>
      <sheetName val="原価　電気"/>
      <sheetName val="原価　設備"/>
      <sheetName val="原価　内装"/>
      <sheetName val="原価　その他"/>
      <sheetName val="見積書頭紙"/>
      <sheetName val="見積　大工"/>
      <sheetName val="見積　電気"/>
      <sheetName val="見積　設備"/>
      <sheetName val="見積　内装"/>
      <sheetName val="見積　その他"/>
      <sheetName val="粗利計算書"/>
      <sheetName val="台帳シート"/>
    </sheetNames>
    <sheetDataSet>
      <sheetData sheetId="0"/>
      <sheetData sheetId="1">
        <row r="2">
          <cell r="C2" t="str">
            <v>No.20-0015</v>
          </cell>
        </row>
        <row r="4">
          <cell r="B4" t="str">
            <v>ライオンズマンション平岸公園802号室</v>
          </cell>
        </row>
        <row r="6">
          <cell r="B6" t="str">
            <v>株式会社HomeVillage</v>
          </cell>
        </row>
        <row r="8">
          <cell r="B8" t="str">
            <v>札幌市豊平区平岸3条9丁目2-5</v>
          </cell>
          <cell r="G8">
            <v>43977</v>
          </cell>
        </row>
      </sheetData>
      <sheetData sheetId="2"/>
      <sheetData sheetId="3"/>
      <sheetData sheetId="4"/>
      <sheetData sheetId="5"/>
      <sheetData sheetId="6"/>
      <sheetData sheetId="7">
        <row r="6">
          <cell r="A6">
            <v>71060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注意事項"/>
      <sheetName val="案件情報"/>
      <sheetName val="原価　大工"/>
      <sheetName val="原価　電気"/>
      <sheetName val="原価　設備"/>
      <sheetName val="原価　内装"/>
      <sheetName val="原価　その他"/>
      <sheetName val="見積書頭紙"/>
      <sheetName val="見積　大工"/>
      <sheetName val="見積　電気"/>
      <sheetName val="見積　設備"/>
      <sheetName val="見積　内装"/>
      <sheetName val="見積　その他"/>
      <sheetName val="粗利計算書"/>
      <sheetName val="台帳シート"/>
    </sheetNames>
    <sheetDataSet>
      <sheetData sheetId="0"/>
      <sheetData sheetId="1">
        <row r="2">
          <cell r="C2" t="str">
            <v>No.20-0017</v>
          </cell>
        </row>
        <row r="4">
          <cell r="B4" t="str">
            <v>オリエントヒルズ202</v>
          </cell>
        </row>
        <row r="6">
          <cell r="B6" t="str">
            <v>株士会社　純輝</v>
          </cell>
        </row>
        <row r="8">
          <cell r="B8"/>
          <cell r="G8">
            <v>43977</v>
          </cell>
        </row>
      </sheetData>
      <sheetData sheetId="2"/>
      <sheetData sheetId="3"/>
      <sheetData sheetId="4"/>
      <sheetData sheetId="5"/>
      <sheetData sheetId="6"/>
      <sheetData sheetId="7">
        <row r="6">
          <cell r="A6">
            <v>44000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20-0015&#12288;&#12521;&#12452;&#12458;&#12531;&#12473;&#12441;&#12510;&#12531;&#12471;&#12519;&#12531;&#24179;&#23736;&#20844;&#22290;802&#21495;&#23460;.xlsx" TargetMode="External"/><Relationship Id="rId13" Type="http://schemas.openxmlformats.org/officeDocument/2006/relationships/hyperlink" Target="20-0021&#12288;&#12418;&#12415;&#12375;&#12441;&#21488;&#25144;&#24314;&#12390;(&#20869;&#35013;).xlsx" TargetMode="External"/><Relationship Id="rId18" Type="http://schemas.openxmlformats.org/officeDocument/2006/relationships/hyperlink" Target="20-0026&#12288;&#12477;&#12471;&#12456;&#23665;&#40763;&#12288;202&#12289;302.xlsx" TargetMode="External"/><Relationship Id="rId26" Type="http://schemas.openxmlformats.org/officeDocument/2006/relationships/hyperlink" Target="20-0036&#12288;&#21271;4&#26465;&#12463;&#12525;&#12473;.xlsx" TargetMode="External"/><Relationship Id="rId3" Type="http://schemas.openxmlformats.org/officeDocument/2006/relationships/hyperlink" Target="20-0006&#12288;&#12501;&#12451;&#12458;&#12540;&#12524;&#12475;&#12524;&#12473;&#12488;303&#21495;&#23460;.xlsx" TargetMode="External"/><Relationship Id="rId21" Type="http://schemas.openxmlformats.org/officeDocument/2006/relationships/hyperlink" Target="20-0030&#12288;&#12523;&#12511;&#12456;&#12540;&#12523;&#12288;301.xlsx" TargetMode="External"/><Relationship Id="rId7" Type="http://schemas.openxmlformats.org/officeDocument/2006/relationships/hyperlink" Target="20-0013&#12288;&#12521;&#12452;&#12473;&#12441;&#26412;&#37111;&#36890;&#8545;&#12288;202&#21495;&#23460;.xlsx" TargetMode="External"/><Relationship Id="rId12" Type="http://schemas.openxmlformats.org/officeDocument/2006/relationships/hyperlink" Target="20-0020&#12288;HGS&#21335;&#40635;&#29983;&#8545;&#12288;203&#21495;&#23460;.xlsx" TargetMode="External"/><Relationship Id="rId17" Type="http://schemas.openxmlformats.org/officeDocument/2006/relationships/hyperlink" Target="20-0025&#12288;&#12510;&#12523;&#12501;&#12471;&#12441;&#12498;&#12441;&#12523;203.xlsx" TargetMode="External"/><Relationship Id="rId25" Type="http://schemas.openxmlformats.org/officeDocument/2006/relationships/hyperlink" Target="20-0035&#12288;&#29748;&#20284;&#12510;&#12531;&#12471;&#12519;&#12531;203.205.xlsx" TargetMode="External"/><Relationship Id="rId2" Type="http://schemas.openxmlformats.org/officeDocument/2006/relationships/hyperlink" Target="20-0004&#12288;&#12454;&#12451;&#12473;&#12486;&#12522;&#12450;&#29748;&#20284;403.&#21495;&#23460;.xlsx" TargetMode="External"/><Relationship Id="rId16" Type="http://schemas.openxmlformats.org/officeDocument/2006/relationships/hyperlink" Target="20-0024&#12288;&#12510;&#12523;&#12501;&#12471;&#12441;&#12498;&#12441;&#12523;310.xlsx" TargetMode="External"/><Relationship Id="rId20" Type="http://schemas.openxmlformats.org/officeDocument/2006/relationships/hyperlink" Target="20-0028&#12288;&#12463;&#12524;&#12540;&#12523;&#23470;&#12398;&#27810;.xlsx" TargetMode="External"/><Relationship Id="rId29" Type="http://schemas.openxmlformats.org/officeDocument/2006/relationships/hyperlink" Target="20-0041&#12288;&#35199;&#23713;2&#26465;11&#19969;&#30446;17&#30058;18&#21495;.xlsx" TargetMode="External"/><Relationship Id="rId1" Type="http://schemas.openxmlformats.org/officeDocument/2006/relationships/hyperlink" Target="20-0001&#12288;&#12523;&#12511;&#12456;&#12540;&#12523;N43%20202&#21495;&#23460;.xlsx" TargetMode="External"/><Relationship Id="rId6" Type="http://schemas.openxmlformats.org/officeDocument/2006/relationships/hyperlink" Target="20-0012&#12288;&#12467;&#12540;&#12507;&#12442;&#12371;&#12414;&#12392;&#12441;&#12426;202.xlsx" TargetMode="External"/><Relationship Id="rId11" Type="http://schemas.openxmlformats.org/officeDocument/2006/relationships/hyperlink" Target="20-0019&#12288;&#12507;&#12441;&#12490;&#12531;&#12469;&#12441;&#12501;&#12442;&#12524;&#12452;&#12473;&#8545;203.xlsx" TargetMode="External"/><Relationship Id="rId24" Type="http://schemas.openxmlformats.org/officeDocument/2006/relationships/hyperlink" Target="20-0034&#12288;&#12507;&#12463;&#12518;&#12454;&#12467;&#12540;&#12507;&#12442;&#12288;101.xlsx" TargetMode="External"/><Relationship Id="rId32" Type="http://schemas.openxmlformats.org/officeDocument/2006/relationships/hyperlink" Target="20-0029&#12288;&#12521;&#12452;&#12473;&#12441;&#12491;&#12475;&#12467;.xlsx" TargetMode="External"/><Relationship Id="rId5" Type="http://schemas.openxmlformats.org/officeDocument/2006/relationships/hyperlink" Target="20-0011&#12288;&#12467;&#12540;&#12507;&#12442;&#12371;&#12414;&#12392;&#12441;&#12426;102.xlsx" TargetMode="External"/><Relationship Id="rId15" Type="http://schemas.openxmlformats.org/officeDocument/2006/relationships/hyperlink" Target="20-0023&#12288;&#26519;&#37048;.xlsx" TargetMode="External"/><Relationship Id="rId23" Type="http://schemas.openxmlformats.org/officeDocument/2006/relationships/hyperlink" Target="20-0032&#12288;&#29872;&#22659;&#12522;&#12469;&#12540;&#12481;&#12288;&#36861;&#21152;&#24037;&#20107;.xlsx" TargetMode="External"/><Relationship Id="rId28" Type="http://schemas.openxmlformats.org/officeDocument/2006/relationships/hyperlink" Target="20-0038&#12288;&#35914;&#27211;&#12486;&#12490;&#12531;&#12488;.xlsx" TargetMode="External"/><Relationship Id="rId10" Type="http://schemas.openxmlformats.org/officeDocument/2006/relationships/hyperlink" Target="20-0018&#12288;HGS&#21335;&#40635;&#29983;1&#65363;&#65364;&#12288;403&#21495;&#23460;.xlsx" TargetMode="External"/><Relationship Id="rId19" Type="http://schemas.openxmlformats.org/officeDocument/2006/relationships/hyperlink" Target="20-0027&#12288;&#12504;&#12441;&#12531;&#12486;&#12531;&#12471;&#12441;&#12510;.xlsx" TargetMode="External"/><Relationship Id="rId31" Type="http://schemas.openxmlformats.org/officeDocument/2006/relationships/hyperlink" Target="20-0054&#12288;&#12467;&#12540;&#12507;&#12442;&#12521;&#12473;&#12527;&#12452;&#12488;&#12441;&#12288;&#12459;&#12441;&#12521;&#12473;&#20132;&#25563;.xlsx" TargetMode="External"/><Relationship Id="rId4" Type="http://schemas.openxmlformats.org/officeDocument/2006/relationships/hyperlink" Target="20-0007&#12288;&#12458;&#12524;&#12531;&#12471;&#12441;&#12495;&#12454;&#12473;&#33457;&#24029;&#21335;101.xlsx" TargetMode="External"/><Relationship Id="rId9" Type="http://schemas.openxmlformats.org/officeDocument/2006/relationships/hyperlink" Target="20-0017&#12288;&#12458;&#12522;&#12456;&#12531;&#12488;&#12498;&#12523;&#12473;&#12441;202.xlsx" TargetMode="External"/><Relationship Id="rId14" Type="http://schemas.openxmlformats.org/officeDocument/2006/relationships/hyperlink" Target="20-0022&#12288;&#33833;&#26412;&#37048;.xlsx" TargetMode="External"/><Relationship Id="rId22" Type="http://schemas.openxmlformats.org/officeDocument/2006/relationships/hyperlink" Target="20-0031&#12288;&#945;Next&#26412;&#30010;505.xlsx" TargetMode="External"/><Relationship Id="rId27" Type="http://schemas.openxmlformats.org/officeDocument/2006/relationships/hyperlink" Target="20-0037&#12288;&#26413;&#24140;&#12479;&#12527;&#12540;&#12510;&#12531;&#12471;&#12519;&#12531;.xlsx" TargetMode="External"/><Relationship Id="rId30" Type="http://schemas.openxmlformats.org/officeDocument/2006/relationships/hyperlink" Target="20-0046%20&#12456;&#12473;&#12467;&#12540;&#12488;&#26481;&#31712;&#36335;&#39365;&#21069;&#12288;202&#21495;&#23460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8499F-83E4-9343-BEBB-69FD99B90D05}">
  <dimension ref="A1:J100"/>
  <sheetViews>
    <sheetView tabSelected="1" workbookViewId="0">
      <selection activeCell="B34" sqref="B34"/>
    </sheetView>
  </sheetViews>
  <sheetFormatPr baseColWidth="10" defaultRowHeight="20"/>
  <cols>
    <col min="4" max="4" width="36.42578125" customWidth="1"/>
    <col min="5" max="5" width="26.5703125" bestFit="1" customWidth="1"/>
    <col min="6" max="6" width="25.140625" bestFit="1" customWidth="1"/>
    <col min="7" max="7" width="20.5703125" bestFit="1" customWidth="1"/>
    <col min="8" max="8" width="26.5703125" customWidth="1"/>
  </cols>
  <sheetData>
    <row r="1" spans="1:10">
      <c r="A1" s="1" t="s">
        <v>0</v>
      </c>
      <c r="B1" s="1" t="s">
        <v>109</v>
      </c>
      <c r="C1" s="1" t="s">
        <v>1</v>
      </c>
      <c r="D1" s="1" t="s">
        <v>2</v>
      </c>
      <c r="E1" s="1" t="s">
        <v>5</v>
      </c>
      <c r="F1" s="1" t="s">
        <v>3</v>
      </c>
      <c r="G1" s="1" t="s">
        <v>4</v>
      </c>
      <c r="H1" s="1" t="s">
        <v>107</v>
      </c>
      <c r="I1" s="1" t="s">
        <v>6</v>
      </c>
      <c r="J1" s="6" t="s">
        <v>111</v>
      </c>
    </row>
    <row r="2" spans="1:10">
      <c r="A2" s="4" t="s">
        <v>7</v>
      </c>
      <c r="B2" s="6" t="s">
        <v>110</v>
      </c>
      <c r="C2" s="3" t="str">
        <f>[1]案件情報!$C$2</f>
        <v>No.20-0001</v>
      </c>
      <c r="D2" s="2" t="str">
        <f>[1]案件情報!$B$4</f>
        <v>ルミエールN43　202号室</v>
      </c>
      <c r="E2" s="2" t="str">
        <f>[1]案件情報!$B$8</f>
        <v>札幌市東区北43条東5丁目3-11</v>
      </c>
      <c r="F2" s="2" t="str">
        <f>[1]案件情報!$B6</f>
        <v>株式会社HomeVillage</v>
      </c>
      <c r="G2" s="2" t="str">
        <f>[1]案件情報!$G$8</f>
        <v>2020/</v>
      </c>
      <c r="H2" s="5">
        <f>[1]見積書頭紙!$A$6</f>
        <v>241999.45</v>
      </c>
      <c r="I2" s="2" t="s">
        <v>8</v>
      </c>
      <c r="J2" s="2" t="s">
        <v>112</v>
      </c>
    </row>
    <row r="3" spans="1:10">
      <c r="A3" s="4" t="s">
        <v>9</v>
      </c>
      <c r="B3" s="6" t="s">
        <v>110</v>
      </c>
      <c r="C3" s="3" t="str">
        <f>[2]案件情報!$C$2</f>
        <v>No.20-0004</v>
      </c>
      <c r="D3" s="2" t="str">
        <f>[2]案件情報!$B$4</f>
        <v>ウィステリア琴似　403号室</v>
      </c>
      <c r="E3" s="2" t="str">
        <f>[2]案件情報!$B$8</f>
        <v>札幌市西区琴似2条5丁目2-6</v>
      </c>
      <c r="F3" s="2" t="str">
        <f>[2]案件情報!$B$6</f>
        <v>札幌スターツ株式会社</v>
      </c>
      <c r="G3" s="2" t="str">
        <f>[2]案件情報!$G$8</f>
        <v>2020/</v>
      </c>
      <c r="H3" s="5">
        <f>[2]見積書頭紙!$A$6</f>
        <v>326908.58750000002</v>
      </c>
      <c r="I3" s="2" t="s">
        <v>8</v>
      </c>
      <c r="J3" s="2" t="s">
        <v>113</v>
      </c>
    </row>
    <row r="4" spans="1:10">
      <c r="A4" s="4" t="s">
        <v>10</v>
      </c>
      <c r="B4" s="6" t="s">
        <v>110</v>
      </c>
      <c r="C4" s="3" t="str">
        <f>[3]案件情報!$C$2</f>
        <v>No.20-0006</v>
      </c>
      <c r="D4" s="2" t="str">
        <f>[3]案件情報!$B$4</f>
        <v>フィオーレセレスト　303号室</v>
      </c>
      <c r="E4" s="2" t="str">
        <f>[3]案件情報!$B$8</f>
        <v>札幌市北区北6条西8丁目3-7</v>
      </c>
      <c r="F4" s="2" t="str">
        <f>[3]案件情報!$B$6</f>
        <v>札幌スターツ株式会社</v>
      </c>
      <c r="G4" s="2" t="str">
        <f>[3]案件情報!$G$8</f>
        <v>2020/</v>
      </c>
      <c r="H4" s="5">
        <f>[3]見積書頭紙!$A$6</f>
        <v>44440</v>
      </c>
      <c r="I4" s="2" t="s">
        <v>108</v>
      </c>
      <c r="J4" s="2" t="s">
        <v>113</v>
      </c>
    </row>
    <row r="5" spans="1:10">
      <c r="A5" s="4" t="s">
        <v>11</v>
      </c>
      <c r="B5" s="7">
        <v>43976</v>
      </c>
      <c r="C5" s="3" t="str">
        <f>[4]案件情報!$C$2</f>
        <v>No.20-0007</v>
      </c>
      <c r="D5" s="2" t="str">
        <f>[4]案件情報!$B$4</f>
        <v>オレンジハウス花川南　101号室</v>
      </c>
      <c r="E5" s="2" t="str">
        <f>[4]案件情報!$B$8</f>
        <v>石狩市花川南1条3丁目102</v>
      </c>
      <c r="F5" s="2" t="str">
        <f>[4]案件情報!$B$6</f>
        <v>札幌スターツ株式会社</v>
      </c>
      <c r="G5" s="8">
        <f>[4]案件情報!$G$8</f>
        <v>43988</v>
      </c>
      <c r="H5" s="5">
        <f>[4]見積書頭紙!$A$6</f>
        <v>15400</v>
      </c>
      <c r="I5" s="2" t="s">
        <v>108</v>
      </c>
      <c r="J5" s="2" t="s">
        <v>114</v>
      </c>
    </row>
    <row r="6" spans="1:10">
      <c r="A6" s="4" t="s">
        <v>12</v>
      </c>
      <c r="B6" s="7">
        <v>43900</v>
      </c>
      <c r="C6" s="3" t="str">
        <f>[5]案件情報!$C$2</f>
        <v>No.20-0011</v>
      </c>
      <c r="D6" s="2" t="str">
        <f>[5]案件情報!$B$4</f>
        <v>コーポこまどり　102</v>
      </c>
      <c r="E6" s="2" t="str">
        <f>[5]案件情報!$B$8</f>
        <v>札幌市豊平区中の島2条4丁目6-5</v>
      </c>
      <c r="F6" s="2" t="str">
        <f>[5]案件情報!$B$6</f>
        <v>株式会社HomeVillage</v>
      </c>
      <c r="G6" s="2" t="str">
        <f>[5]案件情報!$G$8</f>
        <v>2020/</v>
      </c>
      <c r="H6" s="5">
        <f>[5]見積書頭紙!$A$6</f>
        <v>63789</v>
      </c>
      <c r="I6" s="2" t="s">
        <v>8</v>
      </c>
      <c r="J6" s="2" t="s">
        <v>115</v>
      </c>
    </row>
    <row r="7" spans="1:10">
      <c r="A7" s="4" t="s">
        <v>13</v>
      </c>
      <c r="B7" s="6" t="s">
        <v>110</v>
      </c>
      <c r="C7" s="3" t="str">
        <f>[6]案件情報!$C$2</f>
        <v>No.20-0012</v>
      </c>
      <c r="D7" s="2" t="str">
        <f>[6]案件情報!$B$4</f>
        <v>コーポこまどり　202号室</v>
      </c>
      <c r="E7" s="2" t="str">
        <f>[6]案件情報!$B$8</f>
        <v>札幌市豊平区中の島2条4丁目6-5</v>
      </c>
      <c r="F7" s="2" t="str">
        <f>[6]案件情報!$B$6</f>
        <v>株式会社HomeVillage</v>
      </c>
      <c r="G7" s="2" t="str">
        <f>[6]案件情報!$G$8</f>
        <v>2020/</v>
      </c>
      <c r="H7" s="5">
        <f>[6]見積書頭紙!$A$6</f>
        <v>28924.5</v>
      </c>
      <c r="I7" s="2" t="s">
        <v>8</v>
      </c>
      <c r="J7" s="2" t="s">
        <v>114</v>
      </c>
    </row>
    <row r="8" spans="1:10">
      <c r="A8" s="4" t="s">
        <v>14</v>
      </c>
      <c r="B8" s="6" t="s">
        <v>110</v>
      </c>
      <c r="C8" s="3" t="str">
        <f>[7]案件情報!$C$2</f>
        <v>No.20-0013</v>
      </c>
      <c r="D8" s="2" t="str">
        <f>[7]案件情報!$B$4</f>
        <v>ライズ本郷通Ⅱ　202号室</v>
      </c>
      <c r="E8" s="2">
        <f>[7]案件情報!$B$8</f>
        <v>0</v>
      </c>
      <c r="F8" s="2" t="str">
        <f>[7]案件情報!$B$6</f>
        <v>札幌オーナーズ株式会社</v>
      </c>
      <c r="G8" s="2" t="str">
        <f>[7]案件情報!$G$8</f>
        <v>2020/</v>
      </c>
      <c r="H8" s="5">
        <f>[7]見積書頭紙!$A$6</f>
        <v>77438.530400000003</v>
      </c>
      <c r="I8" s="2" t="s">
        <v>113</v>
      </c>
      <c r="J8" s="2" t="s">
        <v>113</v>
      </c>
    </row>
    <row r="9" spans="1:10">
      <c r="A9" s="4" t="s">
        <v>15</v>
      </c>
      <c r="B9" s="6" t="s">
        <v>110</v>
      </c>
      <c r="C9" s="3" t="str">
        <f>[8]案件情報!$C$2</f>
        <v>No.20-0015</v>
      </c>
      <c r="D9" s="2" t="str">
        <f>[8]案件情報!$B$4</f>
        <v>ライオンズマンション平岸公園802号室</v>
      </c>
      <c r="E9" s="2" t="str">
        <f>[8]案件情報!$B$8</f>
        <v>札幌市豊平区平岸3条9丁目2-5</v>
      </c>
      <c r="F9" s="2" t="str">
        <f>[8]案件情報!$B$6</f>
        <v>株式会社HomeVillage</v>
      </c>
      <c r="G9" s="8">
        <f>[8]案件情報!$G$8</f>
        <v>43977</v>
      </c>
      <c r="H9" s="5">
        <f>[8]見積書頭紙!$A$6</f>
        <v>71060</v>
      </c>
      <c r="I9" s="2" t="s">
        <v>8</v>
      </c>
      <c r="J9" s="2" t="s">
        <v>116</v>
      </c>
    </row>
    <row r="10" spans="1:10">
      <c r="A10" s="4" t="s">
        <v>16</v>
      </c>
      <c r="B10" s="6" t="s">
        <v>110</v>
      </c>
      <c r="C10" s="3" t="str">
        <f>[9]案件情報!$C$2</f>
        <v>No.20-0017</v>
      </c>
      <c r="D10" s="2" t="str">
        <f>[9]案件情報!$B$4</f>
        <v>オリエントヒルズ202</v>
      </c>
      <c r="E10" s="2">
        <f>[9]案件情報!$B$8</f>
        <v>0</v>
      </c>
      <c r="F10" s="2" t="str">
        <f>[9]案件情報!$B$6</f>
        <v>株士会社　純輝</v>
      </c>
      <c r="G10" s="8">
        <f>[9]案件情報!$G$8</f>
        <v>43977</v>
      </c>
      <c r="H10" s="5">
        <f>[9]見積書頭紙!$A$6</f>
        <v>44000</v>
      </c>
      <c r="I10" s="2" t="s">
        <v>112</v>
      </c>
      <c r="J10" s="2" t="s">
        <v>117</v>
      </c>
    </row>
    <row r="11" spans="1:10">
      <c r="A11" s="4" t="s">
        <v>17</v>
      </c>
      <c r="B11" s="6" t="s">
        <v>110</v>
      </c>
      <c r="C11" s="3" t="str">
        <f>[10]案件情報!$C$2</f>
        <v>No.20-0018</v>
      </c>
      <c r="D11" s="2" t="str">
        <f>[10]案件情報!$B$4</f>
        <v>HGS南麻生1ｓｔ　403</v>
      </c>
      <c r="E11" s="2" t="str">
        <f>[10]案件情報!$B$8</f>
        <v>札幌市北区北36条西2丁目1-7</v>
      </c>
      <c r="F11" s="2" t="str">
        <f>[10]案件情報!$B$6</f>
        <v>札幌オーナーズ株式会社</v>
      </c>
      <c r="G11" s="2" t="str">
        <f>[10]案件情報!$G$8</f>
        <v>2020/</v>
      </c>
      <c r="H11" s="5">
        <f>[10]見積書頭紙!$A$6</f>
        <v>16512.011999999999</v>
      </c>
      <c r="I11" s="2" t="s">
        <v>113</v>
      </c>
      <c r="J11" s="2" t="s">
        <v>113</v>
      </c>
    </row>
    <row r="12" spans="1:10">
      <c r="A12" s="4" t="s">
        <v>18</v>
      </c>
      <c r="B12" s="6" t="s">
        <v>110</v>
      </c>
      <c r="C12" s="3" t="str">
        <f>[11]案件情報!$C$2</f>
        <v>No.20-0019</v>
      </c>
      <c r="D12" s="2" t="str">
        <f>[11]案件情報!$B$4</f>
        <v>ボナンザプレイスⅡ　203</v>
      </c>
      <c r="E12" s="2" t="str">
        <f>[11]案件情報!$B$8</f>
        <v>札幌市東区北16条東17丁目3</v>
      </c>
      <c r="F12" s="2" t="str">
        <f>[11]案件情報!$B$6</f>
        <v>株式会社アップフィールド</v>
      </c>
      <c r="G12" s="2" t="str">
        <f>[11]案件情報!$G$8</f>
        <v>2020/</v>
      </c>
      <c r="H12" s="5">
        <f>[11]見積書頭紙!$A$6</f>
        <v>168960</v>
      </c>
      <c r="I12" s="2" t="s">
        <v>117</v>
      </c>
      <c r="J12" s="2" t="s">
        <v>112</v>
      </c>
    </row>
    <row r="13" spans="1:10">
      <c r="A13" s="4" t="s">
        <v>19</v>
      </c>
      <c r="B13" s="6" t="s">
        <v>110</v>
      </c>
      <c r="C13" s="3" t="str">
        <f>[12]案件情報!$C$2</f>
        <v>No.20-0020</v>
      </c>
      <c r="D13" s="2" t="str">
        <f>[12]案件情報!$B$4</f>
        <v>HGS南麻生Ⅱ　203</v>
      </c>
      <c r="E13" s="2" t="str">
        <f>[12]案件情報!$B$8</f>
        <v>札幌市北区北36条西2丁目1-6</v>
      </c>
      <c r="F13" s="2" t="str">
        <f>[12]案件情報!$B$6</f>
        <v>札幌オーナーズ株式会社</v>
      </c>
      <c r="G13" s="2" t="str">
        <f>[12]案件情報!$G$8</f>
        <v>2020/</v>
      </c>
      <c r="H13" s="5">
        <f>[12]見積書頭紙!$A$6</f>
        <v>20899.597399999999</v>
      </c>
      <c r="I13" s="2" t="s">
        <v>112</v>
      </c>
      <c r="J13" s="2" t="s">
        <v>112</v>
      </c>
    </row>
    <row r="14" spans="1:10">
      <c r="A14" s="4" t="s">
        <v>20</v>
      </c>
      <c r="B14" s="6" t="s">
        <v>110</v>
      </c>
      <c r="C14" s="3" t="str">
        <f>[13]案件情報!$C$2</f>
        <v>No.20-0021</v>
      </c>
      <c r="D14" s="2" t="str">
        <f>[13]案件情報!$B$4</f>
        <v>もみじ台戸建て</v>
      </c>
      <c r="E14" s="2"/>
      <c r="F14" s="2" t="str">
        <f>[13]案件情報!$B$6</f>
        <v>（株）アスコート</v>
      </c>
      <c r="G14" s="2" t="str">
        <f>[13]案件情報!$G$8</f>
        <v>2020/</v>
      </c>
      <c r="H14" s="5">
        <f>[13]見積書頭紙!$A$6</f>
        <v>512554.24000000005</v>
      </c>
      <c r="I14" s="2" t="s">
        <v>113</v>
      </c>
      <c r="J14" s="2" t="s">
        <v>113</v>
      </c>
    </row>
    <row r="15" spans="1:10">
      <c r="A15" s="4" t="s">
        <v>21</v>
      </c>
      <c r="B15" s="6" t="s">
        <v>110</v>
      </c>
      <c r="C15" s="3" t="str">
        <f>[14]案件情報!$C$2</f>
        <v>No.20-0022</v>
      </c>
      <c r="D15" s="2" t="str">
        <f>[14]案件情報!$B$4</f>
        <v>萩本邸</v>
      </c>
      <c r="E15" s="2"/>
      <c r="F15" s="2" t="str">
        <f>[14]案件情報!$B$6</f>
        <v>（株）サイト—</v>
      </c>
      <c r="G15" s="2" t="str">
        <f>[14]案件情報!$G$8</f>
        <v>2020/</v>
      </c>
      <c r="H15" s="5">
        <f>[14]見積書頭紙!$A$6</f>
        <v>1900000</v>
      </c>
      <c r="I15" s="2" t="s">
        <v>112</v>
      </c>
      <c r="J15" s="2" t="s">
        <v>112</v>
      </c>
    </row>
    <row r="16" spans="1:10">
      <c r="A16" s="4" t="s">
        <v>22</v>
      </c>
      <c r="B16" s="6" t="s">
        <v>110</v>
      </c>
      <c r="C16" s="3" t="str">
        <f>[15]案件情報!$C$2</f>
        <v>No.20-0023</v>
      </c>
      <c r="D16" s="2" t="str">
        <f>[15]案件情報!$B$4</f>
        <v>林邸</v>
      </c>
      <c r="E16" s="2"/>
      <c r="F16" s="2" t="str">
        <f>[15]案件情報!$B$6</f>
        <v>株式会社　純輝</v>
      </c>
      <c r="G16" s="2" t="str">
        <f>[15]案件情報!$G$8</f>
        <v>2020/</v>
      </c>
      <c r="H16" s="5">
        <f>[15]見積書頭紙!$A$6</f>
        <v>44638</v>
      </c>
      <c r="I16" s="2" t="s">
        <v>112</v>
      </c>
      <c r="J16" s="2" t="s">
        <v>112</v>
      </c>
    </row>
    <row r="17" spans="1:10">
      <c r="A17" s="4" t="s">
        <v>23</v>
      </c>
      <c r="B17" s="6" t="s">
        <v>110</v>
      </c>
      <c r="C17" s="3" t="str">
        <f>[16]案件情報!$C$2</f>
        <v>No.20-0024</v>
      </c>
      <c r="D17" s="2" t="str">
        <f>[16]案件情報!$B$4</f>
        <v>マルフジビル　310号室</v>
      </c>
      <c r="E17" s="2" t="str">
        <f>[16]案件情報!$B$8</f>
        <v>札幌市東区北22条東1丁目2-1</v>
      </c>
      <c r="F17" s="2" t="str">
        <f>[16]案件情報!$B$6</f>
        <v>株式会社ハウスプロデュース</v>
      </c>
      <c r="G17" s="2" t="str">
        <f>[16]案件情報!$G$8</f>
        <v>2020/</v>
      </c>
      <c r="H17" s="5">
        <f>[16]見積書頭紙!$A$6</f>
        <v>174141</v>
      </c>
      <c r="I17" s="2" t="s">
        <v>112</v>
      </c>
      <c r="J17" s="2" t="s">
        <v>112</v>
      </c>
    </row>
    <row r="18" spans="1:10">
      <c r="A18" s="4" t="s">
        <v>24</v>
      </c>
      <c r="B18" s="6" t="s">
        <v>110</v>
      </c>
      <c r="C18" s="3" t="str">
        <f>[17]案件情報!$C$2</f>
        <v>No.20-0025</v>
      </c>
      <c r="D18" s="2" t="str">
        <f>[17]案件情報!$B$4</f>
        <v>マルフジビル　203号室</v>
      </c>
      <c r="E18" s="2" t="str">
        <f>[17]案件情報!$B$8</f>
        <v>札幌市東区北22条東1丁目2-1</v>
      </c>
      <c r="F18" s="2" t="str">
        <f>[17]案件情報!$B$6</f>
        <v>株式会社ハウスプロデュース</v>
      </c>
      <c r="G18" s="2" t="str">
        <f>[17]案件情報!$G$8</f>
        <v>2020/</v>
      </c>
      <c r="H18" s="5">
        <f>[17]見積書頭紙!$A$6</f>
        <v>232001</v>
      </c>
      <c r="I18" s="2" t="s">
        <v>112</v>
      </c>
      <c r="J18" s="2" t="s">
        <v>112</v>
      </c>
    </row>
    <row r="19" spans="1:10">
      <c r="A19" s="4" t="s">
        <v>25</v>
      </c>
      <c r="B19" s="6" t="s">
        <v>110</v>
      </c>
      <c r="C19" s="3" t="str">
        <f>[18]案件情報!$C$2</f>
        <v>No.20-0026</v>
      </c>
      <c r="D19" s="2" t="str">
        <f>[18]案件情報!$B$4</f>
        <v>ソシエ山鼻　202,302号室</v>
      </c>
      <c r="E19" s="2" t="str">
        <f>[18]案件情報!$B$8</f>
        <v>札幌市中央区南14条西15丁目1-5</v>
      </c>
      <c r="F19" s="2" t="str">
        <f>[18]案件情報!$B$6</f>
        <v>株式会社　純輝</v>
      </c>
      <c r="G19" s="2" t="str">
        <f>[18]案件情報!$G$8</f>
        <v>2020/</v>
      </c>
      <c r="H19" s="5">
        <f>[18]見積書頭紙!$A$6</f>
        <v>260854</v>
      </c>
      <c r="I19" s="2" t="s">
        <v>112</v>
      </c>
      <c r="J19" s="2" t="s">
        <v>112</v>
      </c>
    </row>
    <row r="20" spans="1:10">
      <c r="A20" s="4" t="s">
        <v>26</v>
      </c>
      <c r="B20" s="6" t="s">
        <v>110</v>
      </c>
      <c r="C20" s="3" t="str">
        <f>[19]案件情報!$C$2</f>
        <v>No.20-0027</v>
      </c>
      <c r="D20" s="2" t="str">
        <f>[19]案件情報!$B$4</f>
        <v>ベンテンジマ</v>
      </c>
      <c r="E20" s="2"/>
      <c r="F20" s="2" t="str">
        <f>[19]案件情報!$B$6</f>
        <v>株式会社　アルファー匠建工業</v>
      </c>
      <c r="G20" s="2" t="str">
        <f>[19]案件情報!$G$8</f>
        <v>2020/</v>
      </c>
      <c r="H20" s="5">
        <f>[19]見積書頭紙!$A$6</f>
        <v>44880</v>
      </c>
      <c r="I20" s="2" t="s">
        <v>112</v>
      </c>
      <c r="J20" s="2" t="s">
        <v>112</v>
      </c>
    </row>
    <row r="21" spans="1:10">
      <c r="A21" s="4" t="s">
        <v>27</v>
      </c>
      <c r="B21" s="6" t="s">
        <v>110</v>
      </c>
      <c r="C21" s="3" t="str">
        <f>[20]案件情報!$C$2</f>
        <v>No.20-0028</v>
      </c>
      <c r="D21" s="2" t="str">
        <f>[20]案件情報!$B$4</f>
        <v>クレール宮の沢　202号室</v>
      </c>
      <c r="E21" s="2" t="str">
        <f>[20]案件情報!$B$8</f>
        <v>札幌市手稲区西宮の沢3条3丁目5-14</v>
      </c>
      <c r="F21" s="2" t="str">
        <f>[20]案件情報!$B$6</f>
        <v>株式会社HomeVillage</v>
      </c>
      <c r="G21" s="2" t="str">
        <f>[20]案件情報!$G$8</f>
        <v>2020/</v>
      </c>
      <c r="H21" s="5">
        <f>[20]見積書頭紙!$A$6</f>
        <v>22220</v>
      </c>
      <c r="I21" s="2" t="s">
        <v>8</v>
      </c>
      <c r="J21" s="2" t="s">
        <v>8</v>
      </c>
    </row>
    <row r="22" spans="1:10">
      <c r="A22" s="4" t="s">
        <v>28</v>
      </c>
      <c r="B22" s="6" t="s">
        <v>110</v>
      </c>
      <c r="C22" s="3" t="str">
        <f>[21]案件情報!$C$2</f>
        <v>No.20-0030</v>
      </c>
      <c r="D22" s="2" t="str">
        <f>[21]案件情報!$B$4</f>
        <v>ルミエール　301</v>
      </c>
      <c r="E22" s="2" t="str">
        <f>[21]案件情報!$B$8</f>
        <v>札幌市北区新琴似1条4丁目7-12</v>
      </c>
      <c r="F22" s="2" t="str">
        <f>[21]案件情報!$B$6</f>
        <v>スターツ株式会社</v>
      </c>
      <c r="G22" s="2" t="str">
        <f>[21]案件情報!$G$8</f>
        <v>2020/5/28-2020/6/20</v>
      </c>
      <c r="H22" s="5">
        <f>[21]見積書頭紙!$A$6</f>
        <v>127872.40620000001</v>
      </c>
      <c r="I22" s="2" t="s">
        <v>8</v>
      </c>
      <c r="J22" s="2" t="s">
        <v>113</v>
      </c>
    </row>
    <row r="23" spans="1:10">
      <c r="A23" s="4" t="s">
        <v>29</v>
      </c>
      <c r="B23" s="6" t="s">
        <v>110</v>
      </c>
      <c r="C23" s="3" t="str">
        <f>[22]案件情報!$C$2</f>
        <v>No.20-0031</v>
      </c>
      <c r="D23" s="2" t="str">
        <f>[22]案件情報!$B$4</f>
        <v>αNext本町　505</v>
      </c>
      <c r="E23" s="2" t="str">
        <f>[22]案件情報!$B$8</f>
        <v>札幌市東区本町2条3丁目6-5</v>
      </c>
      <c r="F23" s="2" t="str">
        <f>[22]案件情報!$B$6</f>
        <v>スターツ株式会社</v>
      </c>
      <c r="G23" s="2" t="str">
        <f>[22]案件情報!$G$8</f>
        <v>2020/</v>
      </c>
      <c r="H23" s="5">
        <f>[22]見積書頭紙!$A$6</f>
        <v>199649.90848000001</v>
      </c>
      <c r="I23" s="2" t="s">
        <v>8</v>
      </c>
      <c r="J23" s="2" t="s">
        <v>113</v>
      </c>
    </row>
    <row r="24" spans="1:10">
      <c r="A24" s="4" t="s">
        <v>30</v>
      </c>
      <c r="B24" s="6" t="s">
        <v>110</v>
      </c>
      <c r="C24" s="3" t="str">
        <f>[23]案件情報!$C$2</f>
        <v>No.20-0032</v>
      </c>
      <c r="D24" s="2" t="str">
        <f>[23]案件情報!$B$4</f>
        <v>環境リサーチ　追加工事</v>
      </c>
      <c r="E24" s="2"/>
      <c r="F24" s="2" t="str">
        <f>[23]案件情報!$B$6</f>
        <v>島津理化</v>
      </c>
      <c r="G24" s="2" t="str">
        <f>[23]案件情報!$G$8</f>
        <v>2020/</v>
      </c>
      <c r="H24" s="5">
        <f>[23]見積書頭紙!$A$6</f>
        <v>183150</v>
      </c>
      <c r="I24" s="2" t="s">
        <v>8</v>
      </c>
      <c r="J24" s="2" t="s">
        <v>112</v>
      </c>
    </row>
    <row r="25" spans="1:10">
      <c r="A25" s="4" t="s">
        <v>31</v>
      </c>
      <c r="B25" s="6" t="s">
        <v>110</v>
      </c>
      <c r="C25" s="3" t="str">
        <f>[24]案件情報!$C$2</f>
        <v>No.20-0034</v>
      </c>
      <c r="D25" s="2" t="str">
        <f>[24]案件情報!$B$4</f>
        <v>ホクユウーポ第3　101</v>
      </c>
      <c r="E25" s="2">
        <f>[24]案件情報!$B$8</f>
        <v>0</v>
      </c>
      <c r="F25" s="2" t="str">
        <f>[24]案件情報!$B$6</f>
        <v>カワツ</v>
      </c>
      <c r="G25" s="2" t="str">
        <f>[24]案件情報!$G$8</f>
        <v>2020/</v>
      </c>
      <c r="H25" s="5">
        <f>[24]見積書頭紙!$A$6</f>
        <v>111000</v>
      </c>
      <c r="I25" s="2" t="s">
        <v>112</v>
      </c>
      <c r="J25" s="2" t="s">
        <v>112</v>
      </c>
    </row>
    <row r="26" spans="1:10">
      <c r="A26" s="4" t="s">
        <v>32</v>
      </c>
      <c r="B26" s="6" t="s">
        <v>110</v>
      </c>
      <c r="C26" s="3" t="str">
        <f>[25]案件情報!$C$2</f>
        <v>No.20-0035</v>
      </c>
      <c r="D26" s="2" t="str">
        <f>[25]案件情報!$B$4</f>
        <v>琴似マンション203.205</v>
      </c>
      <c r="E26" s="2">
        <f>[25]案件情報!$B$8</f>
        <v>0</v>
      </c>
      <c r="F26" s="2" t="str">
        <f>[25]案件情報!$B$6</f>
        <v>武蔵</v>
      </c>
      <c r="G26" s="2" t="str">
        <f>[25]案件情報!$G$8</f>
        <v>2020/</v>
      </c>
      <c r="H26" s="9">
        <f>[25]台帳シート!$G$4</f>
        <v>24999.999999999996</v>
      </c>
      <c r="I26" s="2" t="s">
        <v>112</v>
      </c>
      <c r="J26" s="2" t="s">
        <v>112</v>
      </c>
    </row>
    <row r="27" spans="1:10">
      <c r="A27" s="4" t="s">
        <v>33</v>
      </c>
      <c r="B27" s="6" t="s">
        <v>110</v>
      </c>
      <c r="C27" s="3" t="str">
        <f>[26]案件情報!$C$2</f>
        <v>No.20-0036</v>
      </c>
      <c r="D27" s="2" t="str">
        <f>[26]案件情報!$B$4</f>
        <v>北四条　クロス</v>
      </c>
      <c r="E27" s="2">
        <f>[26]案件情報!$B$8</f>
        <v>0</v>
      </c>
      <c r="F27" s="2" t="str">
        <f>[26]案件情報!$B$6</f>
        <v>武蔵</v>
      </c>
      <c r="G27" s="2" t="str">
        <f>[26]案件情報!$G$8</f>
        <v>2020/</v>
      </c>
      <c r="H27" s="9">
        <f>[26]台帳シート!$G$4</f>
        <v>6600</v>
      </c>
      <c r="I27" s="2" t="s">
        <v>112</v>
      </c>
      <c r="J27" s="2" t="s">
        <v>112</v>
      </c>
    </row>
    <row r="28" spans="1:10">
      <c r="A28" s="4" t="s">
        <v>34</v>
      </c>
      <c r="B28" s="6" t="s">
        <v>110</v>
      </c>
      <c r="C28" s="3" t="str">
        <f>[27]案件情報!$C$2</f>
        <v>No.20-0037</v>
      </c>
      <c r="D28" s="2" t="str">
        <f>[27]案件情報!$B$4</f>
        <v>札幌タワーマンション</v>
      </c>
      <c r="E28" s="2">
        <f>[27]案件情報!$B$8</f>
        <v>0</v>
      </c>
      <c r="F28" s="2" t="str">
        <f>[27]案件情報!$B$6</f>
        <v>家者語り</v>
      </c>
      <c r="G28" s="2" t="str">
        <f>[27]案件情報!$G$8</f>
        <v>2020/</v>
      </c>
      <c r="H28" s="9">
        <f>[27]台帳シート!$G$4</f>
        <v>529000</v>
      </c>
      <c r="I28" s="2" t="s">
        <v>112</v>
      </c>
      <c r="J28" s="2" t="s">
        <v>112</v>
      </c>
    </row>
    <row r="29" spans="1:10">
      <c r="A29" s="4" t="s">
        <v>35</v>
      </c>
      <c r="B29" s="6" t="s">
        <v>110</v>
      </c>
      <c r="C29" s="3" t="str">
        <f>[28]案件情報!$C$2</f>
        <v>No.20-0038</v>
      </c>
      <c r="D29" s="2" t="str">
        <f>[28]案件情報!$B$4</f>
        <v>豊橋テナント</v>
      </c>
      <c r="E29" s="2">
        <f>[28]案件情報!$B$8</f>
        <v>0</v>
      </c>
      <c r="F29" s="2" t="str">
        <f>[28]案件情報!$B$6</f>
        <v>家者語り</v>
      </c>
      <c r="G29" s="2" t="str">
        <f>[28]案件情報!$G$8</f>
        <v>2020/</v>
      </c>
      <c r="H29" s="9">
        <f>[28]台帳シート!$G$4</f>
        <v>1225270</v>
      </c>
      <c r="I29" s="2" t="s">
        <v>112</v>
      </c>
      <c r="J29" s="2" t="s">
        <v>112</v>
      </c>
    </row>
    <row r="30" spans="1:10">
      <c r="A30" s="4" t="s">
        <v>36</v>
      </c>
      <c r="B30" s="6" t="s">
        <v>110</v>
      </c>
      <c r="C30" s="3" t="str">
        <f>[29]案件情報!$C$2</f>
        <v>No.20-0041</v>
      </c>
      <c r="D30" s="2" t="str">
        <f>[29]案件情報!$B$4</f>
        <v>西岡戸建て賃貸　修繕改修工事</v>
      </c>
      <c r="E30" s="2" t="str">
        <f>[29]案件情報!$B$8</f>
        <v>西岡2条11丁目17番18号</v>
      </c>
      <c r="F30" s="2" t="str">
        <f>[29]案件情報!$B$6</f>
        <v>株式会社Homevillage</v>
      </c>
      <c r="G30" s="2" t="str">
        <f>[29]案件情報!$G$8</f>
        <v>2020/5/11-2020/6/20</v>
      </c>
      <c r="H30" s="5">
        <f>[29]見積書頭紙!$A$6</f>
        <v>1613419.4339999175</v>
      </c>
      <c r="I30" s="2" t="s">
        <v>8</v>
      </c>
      <c r="J30" s="2" t="s">
        <v>108</v>
      </c>
    </row>
    <row r="31" spans="1:10">
      <c r="A31" s="4" t="s">
        <v>37</v>
      </c>
      <c r="B31" s="6" t="s">
        <v>110</v>
      </c>
      <c r="C31" s="3" t="str">
        <f>[30]案件情報!$C$2</f>
        <v>No.20-0046</v>
      </c>
      <c r="D31" s="2" t="str">
        <f>[30]案件情報!$B$4</f>
        <v>エスコート東篠路駅前　202号室</v>
      </c>
      <c r="E31" s="2" t="str">
        <f>[30]案件情報!$B$8</f>
        <v>札幌市北区拓北６条３丁目１-２２</v>
      </c>
      <c r="F31" s="2" t="str">
        <f>[30]案件情報!$B$6</f>
        <v>株式会社　Homevillage</v>
      </c>
      <c r="G31" s="8">
        <f>[30]案件情報!$G$8</f>
        <v>43965</v>
      </c>
      <c r="H31" s="5">
        <f>[30]見積書頭紙!$A$6</f>
        <v>5500.4950000000008</v>
      </c>
      <c r="I31" s="2" t="s">
        <v>8</v>
      </c>
      <c r="J31" s="2" t="s">
        <v>8</v>
      </c>
    </row>
    <row r="32" spans="1:10">
      <c r="A32" s="4" t="s">
        <v>38</v>
      </c>
      <c r="B32" s="6" t="s">
        <v>110</v>
      </c>
      <c r="C32" s="3" t="str">
        <f>[31]案件情報!$C$2</f>
        <v>No.20-0054</v>
      </c>
      <c r="D32" s="2" t="str">
        <f>[31]案件情報!$B$4</f>
        <v>コーポラスワイド　共用部ガラス交換</v>
      </c>
      <c r="E32" s="2">
        <f>[31]案件情報!$B$8</f>
        <v>0</v>
      </c>
      <c r="F32" s="2" t="str">
        <f>[31]案件情報!$B$6</f>
        <v>株式会社HomeVillage</v>
      </c>
      <c r="G32" s="10">
        <f>[31]案件情報!$G$8:$I$8</f>
        <v>43976</v>
      </c>
      <c r="H32" s="5">
        <f>[31]見積書頭紙!$A$6</f>
        <v>9019.9967000000015</v>
      </c>
      <c r="I32" s="2" t="s">
        <v>8</v>
      </c>
      <c r="J32" s="2" t="s">
        <v>8</v>
      </c>
    </row>
    <row r="33" spans="1:10">
      <c r="A33" s="4" t="s">
        <v>39</v>
      </c>
      <c r="B33" s="6" t="s">
        <v>110</v>
      </c>
      <c r="C33" s="3" t="str">
        <f>[32]案件情報!$C$2</f>
        <v>No.20-0029</v>
      </c>
      <c r="D33" s="2" t="str">
        <f>[32]案件情報!$B$4</f>
        <v>ライズニセコ新築工事　B棟・D棟</v>
      </c>
      <c r="E33" s="2" t="str">
        <f>[32]案件情報!$B$8</f>
        <v>虻田郡倶知安町北3条東6丁目4</v>
      </c>
      <c r="F33" s="2" t="str">
        <f>[32]案件情報!$B$6</f>
        <v>エムズインダストリー株式会社</v>
      </c>
      <c r="G33" s="2" t="str">
        <f>[32]案件情報!$G$8</f>
        <v>2020/11/</v>
      </c>
      <c r="H33" s="5">
        <f>[32]見積書頭紙!$A$6</f>
        <v>67198999.752233163</v>
      </c>
      <c r="I33" s="2" t="s">
        <v>8</v>
      </c>
      <c r="J33" s="2" t="s">
        <v>8</v>
      </c>
    </row>
    <row r="34" spans="1:10">
      <c r="A34" s="4" t="s">
        <v>40</v>
      </c>
      <c r="B34" s="6" t="s">
        <v>110</v>
      </c>
      <c r="C34" s="2"/>
      <c r="D34" s="2"/>
      <c r="E34" s="2"/>
      <c r="F34" s="2"/>
      <c r="G34" s="2"/>
      <c r="H34" s="2"/>
      <c r="I34" s="2"/>
      <c r="J34" s="2"/>
    </row>
    <row r="35" spans="1:10">
      <c r="A35" s="4" t="s">
        <v>41</v>
      </c>
      <c r="B35" s="4"/>
      <c r="C35" s="2"/>
      <c r="D35" s="2"/>
      <c r="E35" s="2"/>
      <c r="F35" s="2"/>
      <c r="G35" s="2"/>
      <c r="H35" s="2"/>
      <c r="I35" s="2"/>
      <c r="J35" s="2"/>
    </row>
    <row r="36" spans="1:10">
      <c r="A36" s="4" t="s">
        <v>42</v>
      </c>
      <c r="B36" s="4"/>
      <c r="C36" s="2"/>
      <c r="D36" s="2"/>
      <c r="E36" s="2"/>
      <c r="F36" s="2"/>
      <c r="G36" s="2"/>
      <c r="H36" s="2"/>
      <c r="I36" s="2"/>
      <c r="J36" s="2"/>
    </row>
    <row r="37" spans="1:10">
      <c r="A37" s="4" t="s">
        <v>43</v>
      </c>
      <c r="B37" s="4"/>
      <c r="C37" s="2"/>
      <c r="D37" s="2"/>
      <c r="E37" s="2"/>
      <c r="F37" s="2"/>
      <c r="G37" s="2"/>
      <c r="H37" s="2"/>
      <c r="I37" s="2"/>
      <c r="J37" s="2"/>
    </row>
    <row r="38" spans="1:10">
      <c r="A38" s="4" t="s">
        <v>44</v>
      </c>
      <c r="B38" s="4"/>
      <c r="C38" s="2"/>
      <c r="D38" s="2"/>
      <c r="E38" s="2"/>
      <c r="F38" s="2"/>
      <c r="G38" s="2"/>
      <c r="H38" s="2"/>
      <c r="I38" s="2"/>
      <c r="J38" s="2"/>
    </row>
    <row r="39" spans="1:10">
      <c r="A39" s="4" t="s">
        <v>45</v>
      </c>
      <c r="B39" s="4"/>
      <c r="C39" s="2"/>
      <c r="D39" s="2"/>
      <c r="E39" s="2"/>
      <c r="F39" s="2"/>
      <c r="G39" s="2"/>
      <c r="H39" s="2"/>
      <c r="I39" s="2"/>
      <c r="J39" s="2"/>
    </row>
    <row r="40" spans="1:10">
      <c r="A40" s="4" t="s">
        <v>46</v>
      </c>
      <c r="B40" s="4"/>
      <c r="C40" s="2"/>
      <c r="D40" s="2"/>
      <c r="E40" s="2"/>
      <c r="F40" s="2"/>
      <c r="G40" s="2"/>
      <c r="H40" s="2"/>
      <c r="I40" s="2"/>
      <c r="J40" s="2"/>
    </row>
    <row r="41" spans="1:10">
      <c r="A41" s="4" t="s">
        <v>47</v>
      </c>
      <c r="B41" s="4"/>
      <c r="C41" s="2"/>
      <c r="D41" s="2"/>
      <c r="E41" s="2"/>
      <c r="F41" s="2"/>
      <c r="G41" s="2"/>
      <c r="H41" s="2"/>
      <c r="I41" s="2"/>
      <c r="J41" s="2"/>
    </row>
    <row r="42" spans="1:10">
      <c r="A42" s="4" t="s">
        <v>48</v>
      </c>
      <c r="B42" s="4"/>
      <c r="C42" s="2"/>
      <c r="D42" s="2"/>
      <c r="E42" s="2"/>
      <c r="F42" s="2"/>
      <c r="G42" s="2"/>
      <c r="H42" s="2"/>
      <c r="I42" s="2"/>
      <c r="J42" s="2"/>
    </row>
    <row r="43" spans="1:10">
      <c r="A43" s="4" t="s">
        <v>49</v>
      </c>
      <c r="B43" s="4"/>
      <c r="C43" s="2"/>
      <c r="D43" s="2"/>
      <c r="E43" s="2"/>
      <c r="F43" s="2"/>
      <c r="G43" s="2"/>
      <c r="H43" s="2"/>
      <c r="I43" s="2"/>
      <c r="J43" s="2"/>
    </row>
    <row r="44" spans="1:10">
      <c r="A44" s="4" t="s">
        <v>50</v>
      </c>
      <c r="B44" s="4"/>
      <c r="C44" s="2"/>
      <c r="D44" s="2"/>
      <c r="E44" s="2"/>
      <c r="F44" s="2"/>
      <c r="G44" s="2"/>
      <c r="H44" s="2"/>
      <c r="I44" s="2"/>
      <c r="J44" s="2"/>
    </row>
    <row r="45" spans="1:10">
      <c r="A45" s="4" t="s">
        <v>51</v>
      </c>
      <c r="B45" s="4"/>
      <c r="C45" s="2"/>
      <c r="D45" s="2"/>
      <c r="E45" s="2"/>
      <c r="F45" s="2"/>
      <c r="G45" s="2"/>
      <c r="H45" s="2"/>
      <c r="I45" s="2"/>
      <c r="J45" s="2"/>
    </row>
    <row r="46" spans="1:10">
      <c r="A46" s="4" t="s">
        <v>52</v>
      </c>
      <c r="B46" s="4"/>
      <c r="C46" s="2"/>
      <c r="D46" s="2"/>
      <c r="E46" s="2"/>
      <c r="F46" s="2"/>
      <c r="G46" s="2"/>
      <c r="H46" s="2"/>
      <c r="I46" s="2"/>
      <c r="J46" s="2"/>
    </row>
    <row r="47" spans="1:10">
      <c r="A47" s="4" t="s">
        <v>53</v>
      </c>
      <c r="B47" s="4"/>
      <c r="C47" s="2"/>
      <c r="D47" s="2"/>
      <c r="E47" s="2"/>
      <c r="F47" s="2"/>
      <c r="G47" s="2"/>
      <c r="H47" s="2"/>
      <c r="I47" s="2"/>
      <c r="J47" s="2"/>
    </row>
    <row r="48" spans="1:10">
      <c r="A48" s="4" t="s">
        <v>54</v>
      </c>
      <c r="B48" s="4"/>
      <c r="C48" s="2"/>
      <c r="D48" s="2"/>
      <c r="E48" s="2"/>
      <c r="F48" s="2"/>
      <c r="G48" s="2"/>
      <c r="H48" s="2"/>
      <c r="I48" s="2"/>
      <c r="J48" s="2"/>
    </row>
    <row r="49" spans="1:10">
      <c r="A49" s="4" t="s">
        <v>55</v>
      </c>
      <c r="B49" s="4"/>
      <c r="C49" s="2"/>
      <c r="D49" s="2"/>
      <c r="E49" s="2"/>
      <c r="F49" s="2"/>
      <c r="G49" s="2"/>
      <c r="H49" s="2"/>
      <c r="I49" s="2"/>
      <c r="J49" s="2"/>
    </row>
    <row r="50" spans="1:10">
      <c r="A50" s="4" t="s">
        <v>56</v>
      </c>
      <c r="B50" s="4"/>
      <c r="C50" s="2"/>
      <c r="D50" s="2"/>
      <c r="E50" s="2"/>
      <c r="F50" s="2"/>
      <c r="G50" s="2"/>
      <c r="H50" s="2"/>
      <c r="I50" s="2"/>
      <c r="J50" s="2"/>
    </row>
    <row r="51" spans="1:10">
      <c r="A51" s="4" t="s">
        <v>57</v>
      </c>
      <c r="B51" s="4"/>
      <c r="C51" s="2"/>
      <c r="D51" s="2"/>
      <c r="E51" s="2"/>
      <c r="F51" s="2"/>
      <c r="G51" s="2"/>
      <c r="H51" s="2"/>
      <c r="I51" s="2"/>
      <c r="J51" s="2"/>
    </row>
    <row r="52" spans="1:10">
      <c r="A52" s="4" t="s">
        <v>58</v>
      </c>
      <c r="B52" s="4"/>
      <c r="C52" s="2"/>
      <c r="D52" s="2"/>
      <c r="E52" s="2"/>
      <c r="F52" s="2"/>
      <c r="G52" s="2"/>
      <c r="H52" s="2"/>
      <c r="I52" s="2"/>
      <c r="J52" s="2"/>
    </row>
    <row r="53" spans="1:10">
      <c r="A53" s="4" t="s">
        <v>59</v>
      </c>
      <c r="B53" s="4"/>
      <c r="C53" s="2"/>
      <c r="D53" s="2"/>
      <c r="E53" s="2"/>
      <c r="F53" s="2"/>
      <c r="G53" s="2"/>
      <c r="H53" s="2"/>
      <c r="I53" s="2"/>
      <c r="J53" s="2"/>
    </row>
    <row r="54" spans="1:10">
      <c r="A54" s="4" t="s">
        <v>60</v>
      </c>
      <c r="B54" s="4"/>
      <c r="C54" s="2"/>
      <c r="D54" s="2"/>
      <c r="E54" s="2"/>
      <c r="F54" s="2"/>
      <c r="G54" s="2"/>
      <c r="H54" s="2"/>
      <c r="I54" s="2"/>
      <c r="J54" s="2"/>
    </row>
    <row r="55" spans="1:10">
      <c r="A55" s="4" t="s">
        <v>61</v>
      </c>
      <c r="B55" s="4"/>
      <c r="C55" s="2"/>
      <c r="D55" s="2"/>
      <c r="E55" s="2"/>
      <c r="F55" s="2"/>
      <c r="G55" s="2"/>
      <c r="H55" s="2"/>
      <c r="I55" s="2"/>
      <c r="J55" s="2"/>
    </row>
    <row r="56" spans="1:10">
      <c r="A56" s="4" t="s">
        <v>62</v>
      </c>
      <c r="B56" s="4"/>
      <c r="C56" s="2"/>
      <c r="D56" s="2"/>
      <c r="E56" s="2"/>
      <c r="F56" s="2"/>
      <c r="G56" s="2"/>
      <c r="H56" s="2"/>
      <c r="I56" s="2"/>
      <c r="J56" s="2"/>
    </row>
    <row r="57" spans="1:10">
      <c r="A57" s="4" t="s">
        <v>63</v>
      </c>
      <c r="B57" s="4"/>
      <c r="C57" s="2"/>
      <c r="D57" s="2"/>
      <c r="E57" s="2"/>
      <c r="F57" s="2"/>
      <c r="G57" s="2"/>
      <c r="H57" s="2"/>
      <c r="I57" s="2"/>
      <c r="J57" s="2"/>
    </row>
    <row r="58" spans="1:10">
      <c r="A58" s="4" t="s">
        <v>64</v>
      </c>
      <c r="B58" s="4"/>
      <c r="C58" s="2"/>
      <c r="D58" s="2"/>
      <c r="E58" s="2"/>
      <c r="F58" s="2"/>
      <c r="G58" s="2"/>
      <c r="H58" s="2"/>
      <c r="I58" s="2"/>
      <c r="J58" s="2"/>
    </row>
    <row r="59" spans="1:10">
      <c r="A59" s="4" t="s">
        <v>65</v>
      </c>
      <c r="B59" s="4"/>
      <c r="C59" s="2"/>
      <c r="D59" s="2"/>
      <c r="E59" s="2"/>
      <c r="F59" s="2"/>
      <c r="G59" s="2"/>
      <c r="H59" s="2"/>
      <c r="I59" s="2"/>
      <c r="J59" s="2"/>
    </row>
    <row r="60" spans="1:10">
      <c r="A60" s="4" t="s">
        <v>66</v>
      </c>
      <c r="B60" s="4"/>
      <c r="C60" s="2"/>
      <c r="D60" s="2"/>
      <c r="E60" s="2"/>
      <c r="F60" s="2"/>
      <c r="G60" s="2"/>
      <c r="H60" s="2"/>
      <c r="I60" s="2"/>
      <c r="J60" s="2"/>
    </row>
    <row r="61" spans="1:10">
      <c r="A61" s="4" t="s">
        <v>67</v>
      </c>
      <c r="B61" s="4"/>
      <c r="C61" s="2"/>
      <c r="D61" s="2"/>
      <c r="E61" s="2"/>
      <c r="F61" s="2"/>
      <c r="G61" s="2"/>
      <c r="H61" s="2"/>
      <c r="I61" s="2"/>
      <c r="J61" s="2"/>
    </row>
    <row r="62" spans="1:10">
      <c r="A62" s="4" t="s">
        <v>68</v>
      </c>
      <c r="B62" s="4"/>
      <c r="C62" s="2"/>
      <c r="D62" s="2"/>
      <c r="E62" s="2"/>
      <c r="F62" s="2"/>
      <c r="G62" s="2"/>
      <c r="H62" s="2"/>
      <c r="I62" s="2"/>
      <c r="J62" s="2"/>
    </row>
    <row r="63" spans="1:10">
      <c r="A63" s="4" t="s">
        <v>69</v>
      </c>
      <c r="B63" s="4"/>
      <c r="C63" s="2"/>
      <c r="D63" s="2"/>
      <c r="E63" s="2"/>
      <c r="F63" s="2"/>
      <c r="G63" s="2"/>
      <c r="H63" s="2"/>
      <c r="I63" s="2"/>
      <c r="J63" s="2"/>
    </row>
    <row r="64" spans="1:10">
      <c r="A64" s="4" t="s">
        <v>70</v>
      </c>
      <c r="B64" s="4"/>
      <c r="C64" s="2"/>
      <c r="D64" s="2"/>
      <c r="E64" s="2"/>
      <c r="F64" s="2"/>
      <c r="G64" s="2"/>
      <c r="H64" s="2"/>
      <c r="I64" s="2"/>
      <c r="J64" s="2"/>
    </row>
    <row r="65" spans="1:10">
      <c r="A65" s="4" t="s">
        <v>71</v>
      </c>
      <c r="B65" s="4"/>
      <c r="C65" s="2"/>
      <c r="D65" s="2"/>
      <c r="E65" s="2"/>
      <c r="F65" s="2"/>
      <c r="G65" s="2"/>
      <c r="H65" s="2"/>
      <c r="I65" s="2"/>
      <c r="J65" s="2"/>
    </row>
    <row r="66" spans="1:10">
      <c r="A66" s="4" t="s">
        <v>72</v>
      </c>
      <c r="B66" s="4"/>
      <c r="C66" s="2"/>
      <c r="D66" s="2"/>
      <c r="E66" s="2"/>
      <c r="F66" s="2"/>
      <c r="G66" s="2"/>
      <c r="H66" s="2"/>
      <c r="I66" s="2"/>
      <c r="J66" s="2"/>
    </row>
    <row r="67" spans="1:10">
      <c r="A67" s="4" t="s">
        <v>73</v>
      </c>
      <c r="B67" s="4"/>
      <c r="C67" s="2"/>
      <c r="D67" s="2"/>
      <c r="E67" s="2"/>
      <c r="F67" s="2"/>
      <c r="G67" s="2"/>
      <c r="H67" s="2"/>
      <c r="I67" s="2"/>
      <c r="J67" s="2"/>
    </row>
    <row r="68" spans="1:10">
      <c r="A68" s="4" t="s">
        <v>74</v>
      </c>
      <c r="B68" s="4"/>
      <c r="C68" s="2"/>
      <c r="D68" s="2"/>
      <c r="E68" s="2"/>
      <c r="F68" s="2"/>
      <c r="G68" s="2"/>
      <c r="H68" s="2"/>
      <c r="I68" s="2"/>
      <c r="J68" s="2"/>
    </row>
    <row r="69" spans="1:10">
      <c r="A69" s="4" t="s">
        <v>75</v>
      </c>
      <c r="B69" s="4"/>
      <c r="C69" s="2"/>
      <c r="D69" s="2"/>
      <c r="E69" s="2"/>
      <c r="F69" s="2"/>
      <c r="G69" s="2"/>
      <c r="H69" s="2"/>
      <c r="I69" s="2"/>
      <c r="J69" s="2"/>
    </row>
    <row r="70" spans="1:10">
      <c r="A70" s="4" t="s">
        <v>76</v>
      </c>
      <c r="B70" s="4"/>
      <c r="C70" s="2"/>
      <c r="D70" s="2"/>
      <c r="E70" s="2"/>
      <c r="F70" s="2"/>
      <c r="G70" s="2"/>
      <c r="H70" s="2"/>
      <c r="I70" s="2"/>
      <c r="J70" s="2"/>
    </row>
    <row r="71" spans="1:10">
      <c r="A71" s="4" t="s">
        <v>77</v>
      </c>
      <c r="B71" s="4"/>
      <c r="C71" s="2"/>
      <c r="D71" s="2"/>
      <c r="E71" s="2"/>
      <c r="F71" s="2"/>
      <c r="G71" s="2"/>
      <c r="H71" s="2"/>
      <c r="I71" s="2"/>
      <c r="J71" s="2"/>
    </row>
    <row r="72" spans="1:10">
      <c r="A72" s="4" t="s">
        <v>78</v>
      </c>
      <c r="B72" s="4"/>
      <c r="C72" s="2"/>
      <c r="D72" s="2"/>
      <c r="E72" s="2"/>
      <c r="F72" s="2"/>
      <c r="G72" s="2"/>
      <c r="H72" s="2"/>
      <c r="I72" s="2"/>
      <c r="J72" s="2"/>
    </row>
    <row r="73" spans="1:10">
      <c r="A73" s="4" t="s">
        <v>79</v>
      </c>
      <c r="B73" s="4"/>
      <c r="C73" s="2"/>
      <c r="D73" s="2"/>
      <c r="E73" s="2"/>
      <c r="F73" s="2"/>
      <c r="G73" s="2"/>
      <c r="H73" s="2"/>
      <c r="I73" s="2"/>
      <c r="J73" s="2"/>
    </row>
    <row r="74" spans="1:10">
      <c r="A74" s="4" t="s">
        <v>80</v>
      </c>
      <c r="B74" s="4"/>
      <c r="C74" s="2"/>
      <c r="D74" s="2"/>
      <c r="E74" s="2"/>
      <c r="F74" s="2"/>
      <c r="G74" s="2"/>
      <c r="H74" s="2"/>
      <c r="I74" s="2"/>
      <c r="J74" s="2"/>
    </row>
    <row r="75" spans="1:10">
      <c r="A75" s="4" t="s">
        <v>81</v>
      </c>
      <c r="B75" s="4"/>
      <c r="C75" s="2"/>
      <c r="D75" s="2"/>
      <c r="E75" s="2"/>
      <c r="F75" s="2"/>
      <c r="G75" s="2"/>
      <c r="H75" s="2"/>
      <c r="I75" s="2"/>
      <c r="J75" s="2"/>
    </row>
    <row r="76" spans="1:10">
      <c r="A76" s="4" t="s">
        <v>82</v>
      </c>
      <c r="B76" s="4"/>
      <c r="C76" s="2"/>
      <c r="D76" s="2"/>
      <c r="E76" s="2"/>
      <c r="F76" s="2"/>
      <c r="G76" s="2"/>
      <c r="H76" s="2"/>
      <c r="I76" s="2"/>
      <c r="J76" s="2"/>
    </row>
    <row r="77" spans="1:10">
      <c r="A77" s="4" t="s">
        <v>83</v>
      </c>
      <c r="B77" s="4"/>
      <c r="C77" s="2"/>
      <c r="D77" s="2"/>
      <c r="E77" s="2"/>
      <c r="F77" s="2"/>
      <c r="G77" s="2"/>
      <c r="H77" s="2"/>
      <c r="I77" s="2"/>
      <c r="J77" s="2"/>
    </row>
    <row r="78" spans="1:10">
      <c r="A78" s="4" t="s">
        <v>84</v>
      </c>
      <c r="B78" s="4"/>
      <c r="C78" s="2"/>
      <c r="D78" s="2"/>
      <c r="E78" s="2"/>
      <c r="F78" s="2"/>
      <c r="G78" s="2"/>
      <c r="H78" s="2"/>
      <c r="I78" s="2"/>
      <c r="J78" s="2"/>
    </row>
    <row r="79" spans="1:10">
      <c r="A79" s="4" t="s">
        <v>85</v>
      </c>
      <c r="B79" s="4"/>
      <c r="C79" s="2"/>
      <c r="D79" s="2"/>
      <c r="E79" s="2"/>
      <c r="F79" s="2"/>
      <c r="G79" s="2"/>
      <c r="H79" s="2"/>
      <c r="I79" s="2"/>
      <c r="J79" s="2"/>
    </row>
    <row r="80" spans="1:10">
      <c r="A80" s="4" t="s">
        <v>86</v>
      </c>
      <c r="B80" s="4"/>
      <c r="C80" s="2"/>
      <c r="D80" s="2"/>
      <c r="E80" s="2"/>
      <c r="F80" s="2"/>
      <c r="G80" s="2"/>
      <c r="H80" s="2"/>
      <c r="I80" s="2"/>
      <c r="J80" s="2"/>
    </row>
    <row r="81" spans="1:10">
      <c r="A81" s="4" t="s">
        <v>87</v>
      </c>
      <c r="B81" s="4"/>
      <c r="C81" s="2"/>
      <c r="D81" s="2"/>
      <c r="E81" s="2"/>
      <c r="F81" s="2"/>
      <c r="G81" s="2"/>
      <c r="H81" s="2"/>
      <c r="I81" s="2"/>
      <c r="J81" s="2"/>
    </row>
    <row r="82" spans="1:10">
      <c r="A82" s="4" t="s">
        <v>88</v>
      </c>
      <c r="B82" s="4"/>
      <c r="C82" s="2"/>
      <c r="D82" s="2"/>
      <c r="E82" s="2"/>
      <c r="F82" s="2"/>
      <c r="G82" s="2"/>
      <c r="H82" s="2"/>
      <c r="I82" s="2"/>
      <c r="J82" s="2"/>
    </row>
    <row r="83" spans="1:10">
      <c r="A83" s="4" t="s">
        <v>89</v>
      </c>
      <c r="B83" s="4"/>
      <c r="C83" s="2"/>
      <c r="D83" s="2"/>
      <c r="E83" s="2"/>
      <c r="F83" s="2"/>
      <c r="G83" s="2"/>
      <c r="H83" s="2"/>
      <c r="I83" s="2"/>
      <c r="J83" s="2"/>
    </row>
    <row r="84" spans="1:10">
      <c r="A84" s="4" t="s">
        <v>90</v>
      </c>
      <c r="B84" s="4"/>
      <c r="C84" s="2"/>
      <c r="D84" s="2"/>
      <c r="E84" s="2"/>
      <c r="F84" s="2"/>
      <c r="G84" s="2"/>
      <c r="H84" s="2"/>
      <c r="I84" s="2"/>
      <c r="J84" s="2"/>
    </row>
    <row r="85" spans="1:10">
      <c r="A85" s="4" t="s">
        <v>91</v>
      </c>
      <c r="B85" s="4"/>
      <c r="C85" s="2"/>
      <c r="D85" s="2"/>
      <c r="E85" s="2"/>
      <c r="F85" s="2"/>
      <c r="G85" s="2"/>
      <c r="H85" s="2"/>
      <c r="I85" s="2"/>
      <c r="J85" s="2"/>
    </row>
    <row r="86" spans="1:10">
      <c r="A86" s="4" t="s">
        <v>92</v>
      </c>
      <c r="B86" s="4"/>
      <c r="C86" s="2"/>
      <c r="D86" s="2"/>
      <c r="E86" s="2"/>
      <c r="F86" s="2"/>
      <c r="G86" s="2"/>
      <c r="H86" s="2"/>
      <c r="I86" s="2"/>
      <c r="J86" s="2"/>
    </row>
    <row r="87" spans="1:10">
      <c r="A87" s="4" t="s">
        <v>93</v>
      </c>
      <c r="B87" s="4"/>
      <c r="C87" s="2"/>
      <c r="D87" s="2"/>
      <c r="E87" s="2"/>
      <c r="F87" s="2"/>
      <c r="G87" s="2"/>
      <c r="H87" s="2"/>
      <c r="I87" s="2"/>
      <c r="J87" s="2"/>
    </row>
    <row r="88" spans="1:10">
      <c r="A88" s="4" t="s">
        <v>94</v>
      </c>
      <c r="B88" s="4"/>
      <c r="C88" s="2"/>
      <c r="D88" s="2"/>
      <c r="E88" s="2"/>
      <c r="F88" s="2"/>
      <c r="G88" s="2"/>
      <c r="H88" s="2"/>
      <c r="I88" s="2"/>
      <c r="J88" s="2"/>
    </row>
    <row r="89" spans="1:10">
      <c r="A89" s="4" t="s">
        <v>95</v>
      </c>
      <c r="B89" s="4"/>
      <c r="C89" s="2"/>
      <c r="D89" s="2"/>
      <c r="E89" s="2"/>
      <c r="F89" s="2"/>
      <c r="G89" s="2"/>
      <c r="H89" s="2"/>
      <c r="I89" s="2"/>
      <c r="J89" s="2"/>
    </row>
    <row r="90" spans="1:10">
      <c r="A90" s="4" t="s">
        <v>96</v>
      </c>
      <c r="B90" s="4"/>
      <c r="C90" s="2"/>
      <c r="D90" s="2"/>
      <c r="E90" s="2"/>
      <c r="F90" s="2"/>
      <c r="G90" s="2"/>
      <c r="H90" s="2"/>
      <c r="I90" s="2"/>
      <c r="J90" s="2"/>
    </row>
    <row r="91" spans="1:10">
      <c r="A91" s="4" t="s">
        <v>97</v>
      </c>
      <c r="B91" s="4"/>
      <c r="C91" s="2"/>
      <c r="D91" s="2"/>
      <c r="E91" s="2"/>
      <c r="F91" s="2"/>
      <c r="G91" s="2"/>
      <c r="H91" s="2"/>
      <c r="I91" s="2"/>
      <c r="J91" s="2"/>
    </row>
    <row r="92" spans="1:10">
      <c r="A92" s="4" t="s">
        <v>98</v>
      </c>
      <c r="B92" s="4"/>
      <c r="C92" s="2"/>
      <c r="D92" s="2"/>
      <c r="E92" s="2"/>
      <c r="F92" s="2"/>
      <c r="G92" s="2"/>
      <c r="H92" s="2"/>
      <c r="I92" s="2"/>
      <c r="J92" s="2"/>
    </row>
    <row r="93" spans="1:10">
      <c r="A93" s="4" t="s">
        <v>99</v>
      </c>
      <c r="B93" s="4"/>
      <c r="C93" s="2"/>
      <c r="D93" s="2"/>
      <c r="E93" s="2"/>
      <c r="F93" s="2"/>
      <c r="G93" s="2"/>
      <c r="H93" s="2"/>
      <c r="I93" s="2"/>
      <c r="J93" s="2"/>
    </row>
    <row r="94" spans="1:10">
      <c r="A94" s="4" t="s">
        <v>100</v>
      </c>
      <c r="B94" s="4"/>
      <c r="C94" s="2"/>
      <c r="D94" s="2"/>
      <c r="E94" s="2"/>
      <c r="F94" s="2"/>
      <c r="G94" s="2"/>
      <c r="H94" s="2"/>
      <c r="I94" s="2"/>
      <c r="J94" s="2"/>
    </row>
    <row r="95" spans="1:10">
      <c r="A95" s="4" t="s">
        <v>101</v>
      </c>
      <c r="B95" s="4"/>
      <c r="C95" s="2"/>
      <c r="D95" s="2"/>
      <c r="E95" s="2"/>
      <c r="F95" s="2"/>
      <c r="G95" s="2"/>
      <c r="H95" s="2"/>
      <c r="I95" s="2"/>
      <c r="J95" s="2"/>
    </row>
    <row r="96" spans="1:10">
      <c r="A96" s="4" t="s">
        <v>102</v>
      </c>
      <c r="B96" s="4"/>
      <c r="C96" s="2"/>
      <c r="D96" s="2"/>
      <c r="E96" s="2"/>
      <c r="F96" s="2"/>
      <c r="G96" s="2"/>
      <c r="H96" s="2"/>
      <c r="I96" s="2"/>
      <c r="J96" s="2"/>
    </row>
    <row r="97" spans="1:10">
      <c r="A97" s="4" t="s">
        <v>103</v>
      </c>
      <c r="B97" s="4"/>
      <c r="C97" s="2"/>
      <c r="D97" s="2"/>
      <c r="E97" s="2"/>
      <c r="F97" s="2"/>
      <c r="G97" s="2"/>
      <c r="H97" s="2"/>
      <c r="I97" s="2"/>
      <c r="J97" s="2"/>
    </row>
    <row r="98" spans="1:10">
      <c r="A98" s="4" t="s">
        <v>104</v>
      </c>
      <c r="B98" s="4"/>
      <c r="C98" s="2"/>
      <c r="D98" s="2"/>
      <c r="E98" s="2"/>
      <c r="F98" s="2"/>
      <c r="G98" s="2"/>
      <c r="H98" s="2"/>
      <c r="I98" s="2"/>
      <c r="J98" s="2"/>
    </row>
    <row r="99" spans="1:10">
      <c r="A99" s="4" t="s">
        <v>105</v>
      </c>
      <c r="B99" s="4"/>
      <c r="C99" s="2"/>
      <c r="D99" s="2"/>
      <c r="E99" s="2"/>
      <c r="F99" s="2"/>
      <c r="G99" s="2"/>
      <c r="H99" s="2"/>
      <c r="I99" s="2"/>
      <c r="J99" s="2"/>
    </row>
    <row r="100" spans="1:10">
      <c r="A100" s="4" t="s">
        <v>106</v>
      </c>
      <c r="B100" s="4"/>
      <c r="C100" s="2"/>
      <c r="D100" s="2"/>
      <c r="E100" s="2"/>
      <c r="F100" s="2"/>
      <c r="G100" s="2"/>
      <c r="H100" s="2"/>
      <c r="I100" s="2"/>
      <c r="J100" s="2"/>
    </row>
  </sheetData>
  <phoneticPr fontId="1"/>
  <hyperlinks>
    <hyperlink ref="C2" r:id="rId1" display="20-0001　ルミエールN43 202号室.xlsx" xr:uid="{36E52D62-1654-C941-A4F8-C59866D5BB4B}"/>
    <hyperlink ref="C3" r:id="rId2" display="20-0004　ウィステリア琴似403.号室.xlsx" xr:uid="{6ACB7CA0-8BC1-774A-BD7F-F3A6CAEA7E07}"/>
    <hyperlink ref="C4" r:id="rId3" display="20-0006　フィオーレセレスト303号室.xlsx" xr:uid="{506CA365-0E40-3E4B-AFE6-06EDE8C0AEAB}"/>
    <hyperlink ref="C5" r:id="rId4" display="20-0007　オレンジハウス花川南101.xlsx" xr:uid="{106D7A30-CA3D-EA42-98D8-5BC59AF21EC6}"/>
    <hyperlink ref="C6" r:id="rId5" display="20-0011　コーポこまどり102.xlsx" xr:uid="{BBF0B4E9-3ABB-8547-8777-547EBC95D491}"/>
    <hyperlink ref="C7" r:id="rId6" display="20-0012　コーポこまどり202.xlsx" xr:uid="{1396717C-51F9-9A40-8FA8-DBA8AA02994B}"/>
    <hyperlink ref="C8" r:id="rId7" display="20-0013　ライズ本郷通Ⅱ　202号室.xlsx" xr:uid="{ADEC29FB-983A-D640-A6A4-14C11877BFE2}"/>
    <hyperlink ref="C9" r:id="rId8" display="20-0015　ライオンズマンション平岸公園802号室.xlsx" xr:uid="{3C5C2553-8363-6743-9FB3-6F3FFF7DBAC7}"/>
    <hyperlink ref="C10" r:id="rId9" display="20-0017　オリエントヒルズ202.xlsx" xr:uid="{A1BBA549-8D08-E844-ACF6-FBC77309A478}"/>
    <hyperlink ref="C11" r:id="rId10" display="20-0018　HGS南麻生1ｓｔ　403号室.xlsx" xr:uid="{D83EDC0F-BEE6-934F-8777-0F18BC783D0A}"/>
    <hyperlink ref="C12" r:id="rId11" display="20-0019　ボナンザプレイスⅡ203.xlsx" xr:uid="{DA547254-8988-F742-87C0-73A744190758}"/>
    <hyperlink ref="C13" r:id="rId12" display="20-0020　HGS南麻生Ⅱ　203号室.xlsx" xr:uid="{19825357-BBAE-C34B-B6A3-E2C86566D0E5}"/>
    <hyperlink ref="C14" r:id="rId13" display="20-0021　もみじ台戸建て(内装).xlsx" xr:uid="{EACFD7A2-276D-1148-B5B1-C7C2BA64024B}"/>
    <hyperlink ref="C15" r:id="rId14" display="20-0022　萩本邸.xlsx" xr:uid="{71CD655C-298D-7F4A-88B1-6758F862DA2E}"/>
    <hyperlink ref="C16" r:id="rId15" display="20-0023　林邸.xlsx" xr:uid="{F93F93F5-07A5-E840-90D9-1FB6824107D6}"/>
    <hyperlink ref="C17" r:id="rId16" display="20-0024　マルフジビル310.xlsx" xr:uid="{948B9FE5-9448-1E41-B8F8-351073E07F41}"/>
    <hyperlink ref="C18" r:id="rId17" display="20-0025　マルフジビル203.xlsx" xr:uid="{B9A77152-56C8-AD4C-948F-F6D371E2B7A2}"/>
    <hyperlink ref="C19" r:id="rId18" display="20-0026　ソシエ山鼻　202、302.xlsx" xr:uid="{2420B54F-C8BD-EC40-925F-E7AAE6209B78}"/>
    <hyperlink ref="C20" r:id="rId19" display="20-0027　ベンテンジマ.xlsx" xr:uid="{6D92A20B-A95F-1F48-B3E0-89D385A863AD}"/>
    <hyperlink ref="C21" r:id="rId20" display="20-0028　クレール宮の沢.xlsx" xr:uid="{6AC22D52-9AF6-6744-9EEC-A03D73056E09}"/>
    <hyperlink ref="C22" r:id="rId21" display="20-0030　ルミエール　301.xlsx" xr:uid="{A492FC1A-133D-8442-8362-DD8D6382061D}"/>
    <hyperlink ref="C23" r:id="rId22" display="20-0031　αNext本町505.xlsx" xr:uid="{231A3FB9-FC12-464A-AAB9-F54DB6F208A6}"/>
    <hyperlink ref="C24" r:id="rId23" display="20-0032　環境リサーチ　追加工事.xlsx" xr:uid="{D867D6C6-E291-3844-A306-846A6F5AF603}"/>
    <hyperlink ref="C25" r:id="rId24" display="20-0034　ホクユウコーポ　101.xlsx" xr:uid="{C2B6B535-1519-C845-AA15-370B6D3E3B38}"/>
    <hyperlink ref="C26" r:id="rId25" display="20-0035　琴似マンション203.205.xlsx" xr:uid="{FE9F9E89-4703-B54E-8F05-21C35EC06D14}"/>
    <hyperlink ref="C27" r:id="rId26" display="20-0036　北4条クロス.xlsx" xr:uid="{9FC1A0E8-0D87-884C-8725-AF3C9EAF2CBC}"/>
    <hyperlink ref="C28" r:id="rId27" display="20-0037　札幌タワーマンション.xlsx" xr:uid="{B6A6D6E9-6C2D-7344-AB4B-3F64662092BF}"/>
    <hyperlink ref="C29" r:id="rId28" display="20-0038　豊橋テナント.xlsx" xr:uid="{1FA5B1F1-418D-EF4B-8287-D2B98E4413BC}"/>
    <hyperlink ref="C30" r:id="rId29" display="20-0041　西岡2条11丁目17番18号.xlsx" xr:uid="{4B1D4663-FBDA-3740-911A-37E44808F719}"/>
    <hyperlink ref="C31" r:id="rId30" display="20-0046 エスコート東篠路駅前　202号室.xlsx" xr:uid="{164853BB-B1B8-6C40-ADCF-4751D6157B11}"/>
    <hyperlink ref="C32" r:id="rId31" display="20-0054　コーポラスワイド　ガラス交換.xlsx" xr:uid="{5137DCE3-3FEC-E540-B093-98F206446AE9}"/>
    <hyperlink ref="C33" r:id="rId32" display="20-0029　ライズニセコ.xlsx" xr:uid="{304C636D-E41A-C448-AD7F-6857074A41D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亮祐</dc:creator>
  <cp:lastModifiedBy>田中 亮祐</cp:lastModifiedBy>
  <dcterms:created xsi:type="dcterms:W3CDTF">2020-06-05T06:56:40Z</dcterms:created>
  <dcterms:modified xsi:type="dcterms:W3CDTF">2020-06-06T01:44:23Z</dcterms:modified>
</cp:coreProperties>
</file>